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Документи\!!! ZZZ\Tender\!2023\086 БТЛ Фасади\1 ТЗ\"/>
    </mc:Choice>
  </mc:AlternateContent>
  <xr:revisionPtr revIDLastSave="0" documentId="13_ncr:1_{492A1C88-EB13-43A8-9DAA-71FF03783559}" xr6:coauthVersionLast="37" xr6:coauthVersionMax="37" xr10:uidLastSave="{00000000-0000-0000-0000-000000000000}"/>
  <bookViews>
    <workbookView xWindow="96" yWindow="84" windowWidth="22932" windowHeight="9480" xr2:uid="{00000000-000D-0000-FFFF-FFFF00000000}"/>
  </bookViews>
  <sheets>
    <sheet name="КП" sheetId="1" r:id="rId1"/>
    <sheet name="Технічний лист" sheetId="3" state="hidden" r:id="rId2"/>
  </sheets>
  <definedNames>
    <definedName name="_xlnm._FilterDatabase" localSheetId="1" hidden="1">'Технічний лист'!$A$5:$H$5</definedName>
    <definedName name="_xlnm.Print_Area" localSheetId="0">КП!$A$1:$K$62</definedName>
    <definedName name="_xlnm.Print_Area" localSheetId="1">'Технічний лист'!$C$1:$H$82</definedName>
  </definedNames>
  <calcPr calcId="179021"/>
</workbook>
</file>

<file path=xl/calcChain.xml><?xml version="1.0" encoding="utf-8"?>
<calcChain xmlns="http://schemas.openxmlformats.org/spreadsheetml/2006/main">
  <c r="B32" i="3" l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G56" i="3"/>
  <c r="G55" i="3"/>
  <c r="H55" i="3" s="1"/>
  <c r="G54" i="3"/>
  <c r="G53" i="3"/>
  <c r="G52" i="3"/>
  <c r="G51" i="3"/>
  <c r="G50" i="3"/>
  <c r="H50" i="3" s="1"/>
  <c r="G49" i="3"/>
  <c r="G48" i="3"/>
  <c r="G47" i="3"/>
  <c r="G46" i="3"/>
  <c r="G44" i="3"/>
  <c r="G43" i="3"/>
  <c r="G42" i="3"/>
  <c r="H42" i="3" s="1"/>
  <c r="G41" i="3"/>
  <c r="G40" i="3"/>
  <c r="G39" i="3"/>
  <c r="H39" i="3" s="1"/>
  <c r="G38" i="3"/>
  <c r="G37" i="3"/>
  <c r="H37" i="3" s="1"/>
  <c r="G36" i="3"/>
  <c r="G35" i="3"/>
  <c r="H35" i="3" s="1"/>
  <c r="G34" i="3"/>
  <c r="H34" i="3" s="1"/>
  <c r="H44" i="3"/>
  <c r="G33" i="3"/>
  <c r="H33" i="3" s="1"/>
  <c r="G30" i="3"/>
  <c r="H30" i="3" s="1"/>
  <c r="G29" i="3"/>
  <c r="H29" i="3" s="1"/>
  <c r="G28" i="3"/>
  <c r="G27" i="3"/>
  <c r="G26" i="3"/>
  <c r="G25" i="3"/>
  <c r="G24" i="3"/>
  <c r="H24" i="3" s="1"/>
  <c r="G23" i="3"/>
  <c r="G22" i="3"/>
  <c r="G21" i="3"/>
  <c r="G20" i="3"/>
  <c r="G18" i="3"/>
  <c r="H18" i="3" s="1"/>
  <c r="G17" i="3"/>
  <c r="G16" i="3"/>
  <c r="H16" i="3" s="1"/>
  <c r="G15" i="3"/>
  <c r="G14" i="3"/>
  <c r="H14" i="3" s="1"/>
  <c r="G13" i="3"/>
  <c r="H13" i="3" s="1"/>
  <c r="G12" i="3"/>
  <c r="G11" i="3"/>
  <c r="H11" i="3" s="1"/>
  <c r="G10" i="3"/>
  <c r="G9" i="3"/>
  <c r="H9" i="3" s="1"/>
  <c r="G8" i="3"/>
  <c r="H8" i="3" s="1"/>
  <c r="G7" i="3"/>
  <c r="H7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A1" i="3"/>
  <c r="A2" i="3" s="1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F56" i="3"/>
  <c r="H56" i="3" s="1"/>
  <c r="F54" i="3"/>
  <c r="H54" i="3" s="1"/>
  <c r="F53" i="3"/>
  <c r="H53" i="3" s="1"/>
  <c r="F52" i="3"/>
  <c r="H52" i="3" s="1"/>
  <c r="H40" i="3"/>
  <c r="F51" i="3"/>
  <c r="F49" i="3"/>
  <c r="F48" i="3"/>
  <c r="H48" i="3" s="1"/>
  <c r="F47" i="3"/>
  <c r="F46" i="3"/>
  <c r="F28" i="3"/>
  <c r="H28" i="3" s="1"/>
  <c r="F27" i="3"/>
  <c r="H27" i="3" s="1"/>
  <c r="F26" i="3"/>
  <c r="F25" i="3"/>
  <c r="F23" i="3"/>
  <c r="F22" i="3"/>
  <c r="F21" i="3"/>
  <c r="F20" i="3"/>
  <c r="I32" i="1"/>
  <c r="K32" i="1" s="1"/>
  <c r="F32" i="1"/>
  <c r="K31" i="1"/>
  <c r="I30" i="1"/>
  <c r="K30" i="1" s="1"/>
  <c r="F30" i="1"/>
  <c r="I29" i="1"/>
  <c r="K29" i="1" s="1"/>
  <c r="I28" i="1"/>
  <c r="K28" i="1" s="1"/>
  <c r="F28" i="1"/>
  <c r="K27" i="1"/>
  <c r="F27" i="1"/>
  <c r="I26" i="1"/>
  <c r="K26" i="1" s="1"/>
  <c r="K25" i="1"/>
  <c r="F25" i="1"/>
  <c r="I24" i="1"/>
  <c r="K24" i="1" s="1"/>
  <c r="I23" i="1"/>
  <c r="K23" i="1" s="1"/>
  <c r="F23" i="1"/>
  <c r="I22" i="1"/>
  <c r="K22" i="1" s="1"/>
  <c r="F22" i="1"/>
  <c r="I21" i="1"/>
  <c r="K21" i="1" s="1"/>
  <c r="F21" i="1"/>
  <c r="H51" i="3" l="1"/>
  <c r="H47" i="3"/>
  <c r="H21" i="3"/>
  <c r="H49" i="3"/>
  <c r="H46" i="3"/>
  <c r="H22" i="3"/>
  <c r="H25" i="3"/>
  <c r="H26" i="3"/>
  <c r="H23" i="3"/>
  <c r="H20" i="3"/>
  <c r="H45" i="3"/>
  <c r="H19" i="3"/>
  <c r="E33" i="1"/>
  <c r="J33" i="1"/>
  <c r="H57" i="3" l="1"/>
  <c r="H31" i="3"/>
  <c r="H60" i="3"/>
  <c r="E77" i="3" s="1"/>
  <c r="H58" i="3"/>
  <c r="E76" i="3" s="1"/>
  <c r="H61" i="3" l="1"/>
  <c r="E78" i="3" s="1"/>
  <c r="H59" i="3"/>
  <c r="E75" i="3" s="1"/>
  <c r="E82" i="3"/>
  <c r="H62" i="3" l="1"/>
  <c r="H63" i="3" s="1"/>
  <c r="E80" i="3" s="1"/>
  <c r="E79" i="3" l="1"/>
  <c r="H64" i="3"/>
  <c r="E81" i="3" s="1"/>
  <c r="I7" i="1" l="1"/>
  <c r="K7" i="1" s="1"/>
  <c r="K18" i="1"/>
  <c r="F18" i="1"/>
  <c r="K17" i="1"/>
  <c r="I16" i="1"/>
  <c r="K16" i="1" s="1"/>
  <c r="F16" i="1"/>
  <c r="I15" i="1"/>
  <c r="K15" i="1" s="1"/>
  <c r="I14" i="1"/>
  <c r="K14" i="1" s="1"/>
  <c r="F14" i="1"/>
  <c r="K13" i="1"/>
  <c r="F13" i="1"/>
  <c r="I12" i="1"/>
  <c r="K12" i="1" s="1"/>
  <c r="K11" i="1"/>
  <c r="F11" i="1"/>
  <c r="I10" i="1"/>
  <c r="K10" i="1" s="1"/>
  <c r="I9" i="1"/>
  <c r="K9" i="1" s="1"/>
  <c r="F9" i="1"/>
  <c r="I8" i="1"/>
  <c r="K8" i="1" s="1"/>
  <c r="F8" i="1"/>
  <c r="F7" i="1"/>
  <c r="E19" i="1" l="1"/>
  <c r="J19" i="1"/>
  <c r="J36" i="1" l="1"/>
  <c r="J34" i="1"/>
  <c r="H55" i="1" s="1"/>
  <c r="J35" i="1"/>
  <c r="H57" i="1" s="1"/>
  <c r="E34" i="1"/>
  <c r="H56" i="1" s="1"/>
  <c r="H62" i="1" s="1"/>
  <c r="H37" i="1" l="1"/>
  <c r="H58" i="1"/>
  <c r="H59" i="1" l="1"/>
  <c r="H38" i="1"/>
  <c r="H39" i="1" l="1"/>
  <c r="H61" i="1" s="1"/>
  <c r="H60" i="1"/>
</calcChain>
</file>

<file path=xl/sharedStrings.xml><?xml version="1.0" encoding="utf-8"?>
<sst xmlns="http://schemas.openxmlformats.org/spreadsheetml/2006/main" count="279" uniqueCount="75">
  <si>
    <t>м2</t>
  </si>
  <si>
    <t>Оцинк сталь b=500мм t=0,45мм, RAL</t>
  </si>
  <si>
    <t>пм</t>
  </si>
  <si>
    <t>АКП</t>
  </si>
  <si>
    <t>Утеплювач ROCKWOOL, 150 мм (80 кг/м3), (вітрозахист з кріпленнями)</t>
  </si>
  <si>
    <t>Утеплювач XPS, 100мм, (з кріпленнями)</t>
  </si>
  <si>
    <t>Кріплення оцинк металевих вікосів</t>
  </si>
  <si>
    <t>Влаштування утеплення фасаду мін. плитою з вітрозахистом</t>
  </si>
  <si>
    <t>Влаштування утеплення цоколя XPS. H=300мм</t>
  </si>
  <si>
    <t>Влаштування оздоблення цоколя. H=300мм</t>
  </si>
  <si>
    <t>Виготовлення перфорованих плит</t>
  </si>
  <si>
    <t>Влаштування фасаду з емальованого скла</t>
  </si>
  <si>
    <t>Влаштуання відкосів та відливів</t>
  </si>
  <si>
    <t>Влаштування вставки з АКП</t>
  </si>
  <si>
    <t xml:space="preserve">Скло гартоване емальоване 10мм </t>
  </si>
  <si>
    <t xml:space="preserve">№ </t>
  </si>
  <si>
    <t>Перелік робіт</t>
  </si>
  <si>
    <t>Од. вим.</t>
  </si>
  <si>
    <t>К-ть</t>
  </si>
  <si>
    <t>Перелік матеріалів</t>
  </si>
  <si>
    <t>Всього вартість робіт без ПДВ:</t>
  </si>
  <si>
    <t>Всього вартість матеріалів без ПДВ:</t>
  </si>
  <si>
    <t>ВСЬОГО без ПДВ</t>
  </si>
  <si>
    <t xml:space="preserve">ПДВ 20% </t>
  </si>
  <si>
    <t>ВСЬОГО з ПДВ</t>
  </si>
  <si>
    <t xml:space="preserve">Загальновиробничі витрати та прибуток </t>
  </si>
  <si>
    <t xml:space="preserve">Транспортні витрати </t>
  </si>
  <si>
    <t>*ПРИМІТКИ:</t>
  </si>
  <si>
    <t>В комерційній пропозиції повинно бути враховано:</t>
  </si>
  <si>
    <t>-</t>
  </si>
  <si>
    <t>випробуваня згідно ДБН;</t>
  </si>
  <si>
    <t>вартість усіх розхідних (витратних) матеріалів, засобів малої механізації, аппаратів та установок необхідних для виконання робіт;</t>
  </si>
  <si>
    <t>вартість підсобних робіт, а також робіт з розвантаження і подачі матеріалу до місця монтажу.</t>
  </si>
  <si>
    <t>Вартість машин та механізмів (кран, підйомник та інше), оренда лісів/турів.Узгоджується з Замовником перед використанням та підтверджується  Генпідрядником при закритті КБ2в (табель обліку врахування робочого часу, акт надання послуг, дорожні листи та інше при потребі).</t>
  </si>
  <si>
    <t>Підрядник самостійно здійснює закупівлю необхідних для виконання Робіт матеріальних ресурсів, тільки після письмового (втч на електронну пошту відповідального представника) погодження з Замовником такої закупівлі.</t>
  </si>
  <si>
    <t>Вартість послуг на лабораторні витрати, при закритті КБ2в  підтверджується  Генпідрядником  (акт надання послуг чи інший підтвержуючий документ надання послуг).</t>
  </si>
  <si>
    <t>Всі необхідні матеріали повинні мати сертифікати відповідності</t>
  </si>
  <si>
    <t>Методи і об'єм контролю зварних з'єднань прийняти у відповідності з РД 34.17.101-89</t>
  </si>
  <si>
    <t>Матеріали оздоблення на цоколь (300 мм)</t>
  </si>
  <si>
    <t>Влаштування фасаду з HPL панелей</t>
  </si>
  <si>
    <t>HPL Панелі</t>
  </si>
  <si>
    <r>
      <t xml:space="preserve">Конструкція алюмінієва з кріпленням на клей   (консолі, несучі профілі,терморозриви,метизи конструктивні, клейове з'єднання), </t>
    </r>
    <r>
      <rPr>
        <b/>
        <sz val="11"/>
        <color rgb="FF000000"/>
        <rFont val="Arial"/>
        <family val="2"/>
        <charset val="204"/>
      </rPr>
      <t>стіна з HPL панелей</t>
    </r>
  </si>
  <si>
    <t>Керамограніт</t>
  </si>
  <si>
    <r>
      <t>Конструкція алюмінієва  (несучі профілі, метизи конструктивні),</t>
    </r>
    <r>
      <rPr>
        <b/>
        <sz val="12"/>
        <rFont val="Arial"/>
        <family val="2"/>
        <charset val="204"/>
      </rPr>
      <t xml:space="preserve"> стіна з емальованого скла</t>
    </r>
  </si>
  <si>
    <t>Ціна грн. без ПДВ</t>
  </si>
  <si>
    <t>Сума грн.                    без ПДВ</t>
  </si>
  <si>
    <t>Сума грн.                  без ПДВ</t>
  </si>
  <si>
    <t>1. Фасад э2-х поверхової будівлі виробничого корпусу</t>
  </si>
  <si>
    <t>Всього вартість робіт без ПДВ (по розділу 1):</t>
  </si>
  <si>
    <t>Всього вартість матеріалів без ПДВ (по розділу 1):</t>
  </si>
  <si>
    <t>2.  Фасад 4-х поверхового адміністративного корпусу</t>
  </si>
  <si>
    <t>Всього вартість робіт без ПДВ (по розділу 2):</t>
  </si>
  <si>
    <t>Всього вартість матеріалів без ПДВ (по розділу 2):</t>
  </si>
  <si>
    <t>Всього вартість матеріалів без ПДВ (по розділах 1-2):</t>
  </si>
  <si>
    <t>Всього вартість робіт без ПДВ (по розділах 1-2):</t>
  </si>
  <si>
    <t>на влаштування фасадів з використанням HPL панелей на об'єкті: Комплекс будівель і споруд науково-виробничого призначення за адресою: Київська область м. Васильків, вулиця Лістрового Олександра, будинок 1/3</t>
  </si>
  <si>
    <t>ДОДАТКОВА ТА ДОВІДКОВА ІНФОРМАЦІЯ</t>
  </si>
  <si>
    <t>* КОД ЄДРПОУ КОМПАНІЇ</t>
  </si>
  <si>
    <t>* РІК РЕЄСТРАЦІЇЇ КОМПАНІЇ</t>
  </si>
  <si>
    <t>* МІСЦЕ РЕЄСТРАЦІЇ КОМПАНІЇ</t>
  </si>
  <si>
    <t>Загальновиробничі витрати та прибуток</t>
  </si>
  <si>
    <t>* СТАТУТНИЙ КАПІТАЛ КОМПАНІЇ</t>
  </si>
  <si>
    <t>* СТРОК ВИКОНАННЯ РОБІТ (КАЛЕНДАРНІ ДНІ)</t>
  </si>
  <si>
    <t>* СТРОК ГАРАНТІЇ (РОКИ)</t>
  </si>
  <si>
    <t>* УМОВИ АВАНСУВАННЯ НА МАТЕРІАЛИ</t>
  </si>
  <si>
    <t>* УМОВИ АВАНСУВАННЯ НА РОБОТИ</t>
  </si>
  <si>
    <t>не менше 5 років</t>
  </si>
  <si>
    <t>тільки згідно погоджених заявок на фінансування</t>
  </si>
  <si>
    <t>не більше 10%</t>
  </si>
  <si>
    <t>РОБОТИ ТА ПРИБУТОК (З ПДВ)</t>
  </si>
  <si>
    <t>КОМЕРЦІЙНА ПРОПОЗИЦІЯ*</t>
  </si>
  <si>
    <t>НАЗВА КОМПАНІЇ</t>
  </si>
  <si>
    <t>1. Фасад 2-х поверхової будівлі виробничого корпусу</t>
  </si>
  <si>
    <t>ВСЬОГО</t>
  </si>
  <si>
    <t>Додатково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</si>
</sst>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₴_-;\-* #,##0.00\ _₴_-;_-* &quot;-&quot;??\ _₴_-;_-@_-"/>
    <numFmt numFmtId="164" formatCode="#,##0.00_ ;\-#,##0.0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i/>
      <sz val="11"/>
      <color rgb="FF7F7F7F"/>
      <name val="Calibri"/>
      <family val="2"/>
      <charset val="204"/>
    </font>
    <font>
      <b/>
      <i/>
      <u/>
      <sz val="14"/>
      <name val="Arial"/>
      <family val="2"/>
      <charset val="204"/>
    </font>
    <font>
      <sz val="14"/>
      <color indexed="8"/>
      <name val="Calibri"/>
      <family val="2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2" fillId="0" borderId="0"/>
    <xf numFmtId="0" fontId="13" fillId="0" borderId="0" applyBorder="0" applyProtection="0"/>
    <xf numFmtId="43" fontId="21" fillId="0" borderId="0" applyFont="0" applyFill="0" applyBorder="0" applyAlignment="0" applyProtection="0"/>
  </cellStyleXfs>
  <cellXfs count="1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/>
    <xf numFmtId="0" fontId="5" fillId="0" borderId="0" xfId="0" applyFont="1" applyFill="1"/>
    <xf numFmtId="0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wrapText="1"/>
    </xf>
    <xf numFmtId="0" fontId="6" fillId="0" borderId="8" xfId="0" applyNumberFormat="1" applyFont="1" applyFill="1" applyBorder="1" applyAlignment="1">
      <alignment horizontal="center" wrapText="1"/>
    </xf>
    <xf numFmtId="0" fontId="10" fillId="0" borderId="0" xfId="0" applyFont="1"/>
    <xf numFmtId="0" fontId="11" fillId="0" borderId="10" xfId="0" applyNumberFormat="1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left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4" fontId="11" fillId="3" borderId="1" xfId="2" applyNumberFormat="1" applyFont="1" applyFill="1" applyBorder="1" applyAlignment="1">
      <alignment horizontal="center" vertical="center" wrapText="1"/>
    </xf>
    <xf numFmtId="4" fontId="11" fillId="0" borderId="3" xfId="2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left" wrapText="1"/>
    </xf>
    <xf numFmtId="4" fontId="14" fillId="0" borderId="1" xfId="0" applyNumberFormat="1" applyFont="1" applyFill="1" applyBorder="1" applyAlignment="1">
      <alignment horizontal="center" wrapText="1"/>
    </xf>
    <xf numFmtId="4" fontId="9" fillId="0" borderId="13" xfId="0" applyNumberFormat="1" applyFont="1" applyFill="1" applyBorder="1" applyAlignment="1">
      <alignment horizontal="left" wrapText="1"/>
    </xf>
    <xf numFmtId="4" fontId="9" fillId="0" borderId="14" xfId="0" applyNumberFormat="1" applyFont="1" applyFill="1" applyBorder="1" applyAlignment="1">
      <alignment horizontal="left" wrapText="1"/>
    </xf>
    <xf numFmtId="4" fontId="9" fillId="0" borderId="14" xfId="0" applyNumberFormat="1" applyFont="1" applyFill="1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5" fillId="0" borderId="0" xfId="0" applyFont="1" applyBorder="1"/>
    <xf numFmtId="0" fontId="5" fillId="0" borderId="0" xfId="0" applyFont="1" applyBorder="1"/>
    <xf numFmtId="0" fontId="16" fillId="0" borderId="0" xfId="0" applyFont="1" applyFill="1" applyAlignment="1" applyProtection="1">
      <alignment horizontal="left"/>
    </xf>
    <xf numFmtId="0" fontId="17" fillId="0" borderId="0" xfId="0" applyFont="1"/>
    <xf numFmtId="0" fontId="16" fillId="0" borderId="0" xfId="0" applyFont="1" applyFill="1" applyAlignment="1" applyProtection="1"/>
    <xf numFmtId="0" fontId="18" fillId="0" borderId="0" xfId="0" applyFont="1" applyFill="1" applyAlignment="1" applyProtection="1">
      <alignment horizontal="center" vertical="center"/>
    </xf>
    <xf numFmtId="2" fontId="18" fillId="0" borderId="0" xfId="0" applyNumberFormat="1" applyFont="1" applyFill="1" applyProtection="1"/>
    <xf numFmtId="4" fontId="18" fillId="0" borderId="0" xfId="0" applyNumberFormat="1" applyFont="1" applyFill="1" applyProtection="1"/>
    <xf numFmtId="0" fontId="18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wrapText="1"/>
    </xf>
    <xf numFmtId="4" fontId="11" fillId="0" borderId="12" xfId="2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1" fillId="0" borderId="4" xfId="2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1" fillId="3" borderId="4" xfId="2" applyNumberFormat="1" applyFont="1" applyFill="1" applyBorder="1" applyAlignment="1">
      <alignment horizontal="center" vertical="center" wrapText="1"/>
    </xf>
    <xf numFmtId="4" fontId="11" fillId="0" borderId="5" xfId="2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" fontId="11" fillId="0" borderId="11" xfId="2" applyNumberFormat="1" applyFont="1" applyFill="1" applyBorder="1" applyAlignment="1">
      <alignment horizontal="center" vertical="center" wrapText="1"/>
    </xf>
    <xf numFmtId="4" fontId="11" fillId="0" borderId="4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0" xfId="0" applyFont="1" applyFill="1" applyBorder="1" applyAlignment="1" applyProtection="1">
      <alignment horizontal="left" wrapText="1"/>
    </xf>
    <xf numFmtId="0" fontId="16" fillId="0" borderId="0" xfId="0" applyFont="1" applyFill="1" applyAlignment="1" applyProtection="1">
      <alignment horizontal="left" wrapText="1"/>
    </xf>
    <xf numFmtId="4" fontId="9" fillId="0" borderId="7" xfId="0" applyNumberFormat="1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right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4" fontId="9" fillId="0" borderId="20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/>
    </xf>
    <xf numFmtId="4" fontId="9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right" vertical="center" wrapText="1"/>
    </xf>
    <xf numFmtId="4" fontId="14" fillId="0" borderId="14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left" vertical="center" wrapText="1"/>
    </xf>
    <xf numFmtId="4" fontId="14" fillId="0" borderId="1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right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11" fillId="0" borderId="11" xfId="2" applyNumberFormat="1" applyFont="1" applyFill="1" applyBorder="1" applyAlignment="1">
      <alignment horizontal="center" vertical="center" wrapText="1"/>
    </xf>
    <xf numFmtId="4" fontId="11" fillId="3" borderId="14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wrapText="1"/>
    </xf>
    <xf numFmtId="0" fontId="6" fillId="0" borderId="23" xfId="0" applyNumberFormat="1" applyFont="1" applyFill="1" applyBorder="1" applyAlignment="1">
      <alignment horizontal="center" wrapText="1"/>
    </xf>
    <xf numFmtId="0" fontId="6" fillId="0" borderId="24" xfId="0" applyNumberFormat="1" applyFont="1" applyFill="1" applyBorder="1" applyAlignment="1">
      <alignment horizontal="center" wrapText="1"/>
    </xf>
    <xf numFmtId="0" fontId="22" fillId="4" borderId="0" xfId="0" applyFont="1" applyFill="1" applyAlignment="1">
      <alignment horizontal="center"/>
    </xf>
    <xf numFmtId="43" fontId="0" fillId="0" borderId="0" xfId="4" applyFont="1"/>
    <xf numFmtId="0" fontId="0" fillId="0" borderId="0" xfId="0" applyAlignment="1">
      <alignment horizontal="center" vertical="center"/>
    </xf>
    <xf numFmtId="43" fontId="0" fillId="0" borderId="0" xfId="4" applyFont="1" applyAlignment="1">
      <alignment horizontal="center" vertical="center"/>
    </xf>
    <xf numFmtId="0" fontId="22" fillId="0" borderId="25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26" xfId="0" applyFont="1" applyBorder="1"/>
    <xf numFmtId="164" fontId="0" fillId="0" borderId="27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22" fillId="0" borderId="29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2" fillId="0" borderId="2" xfId="0" applyFont="1" applyBorder="1"/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3" fillId="0" borderId="29" xfId="0" applyFont="1" applyBorder="1"/>
    <xf numFmtId="0" fontId="24" fillId="0" borderId="0" xfId="0" applyFont="1"/>
    <xf numFmtId="0" fontId="23" fillId="0" borderId="2" xfId="0" applyFont="1" applyBorder="1"/>
    <xf numFmtId="43" fontId="24" fillId="0" borderId="0" xfId="4" applyFont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0" fontId="23" fillId="0" borderId="30" xfId="0" applyFont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2" fillId="0" borderId="33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/>
    </xf>
    <xf numFmtId="4" fontId="5" fillId="0" borderId="0" xfId="0" applyNumberFormat="1" applyFont="1"/>
    <xf numFmtId="4" fontId="11" fillId="0" borderId="11" xfId="2" applyNumberFormat="1" applyFont="1" applyFill="1" applyBorder="1" applyAlignment="1">
      <alignment horizontal="left" vertical="center" wrapText="1"/>
    </xf>
    <xf numFmtId="4" fontId="11" fillId="3" borderId="11" xfId="2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0" fontId="23" fillId="0" borderId="36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5" fillId="0" borderId="1" xfId="0" applyFont="1" applyBorder="1"/>
    <xf numFmtId="0" fontId="11" fillId="0" borderId="26" xfId="0" applyNumberFormat="1" applyFont="1" applyFill="1" applyBorder="1" applyAlignment="1">
      <alignment horizontal="center" vertical="center" wrapText="1"/>
    </xf>
    <xf numFmtId="4" fontId="9" fillId="0" borderId="31" xfId="0" applyNumberFormat="1" applyFont="1" applyFill="1" applyBorder="1" applyAlignment="1">
      <alignment horizontal="left" vertical="center" wrapText="1"/>
    </xf>
    <xf numFmtId="0" fontId="5" fillId="0" borderId="31" xfId="0" applyFont="1" applyBorder="1"/>
    <xf numFmtId="4" fontId="14" fillId="0" borderId="32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wrapText="1"/>
    </xf>
    <xf numFmtId="0" fontId="6" fillId="0" borderId="35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left" vertical="center" wrapText="1"/>
    </xf>
    <xf numFmtId="0" fontId="5" fillId="0" borderId="14" xfId="0" applyFont="1" applyBorder="1"/>
    <xf numFmtId="0" fontId="5" fillId="0" borderId="1" xfId="0" applyFont="1" applyFill="1" applyBorder="1"/>
    <xf numFmtId="4" fontId="9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/>
    <xf numFmtId="4" fontId="14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32" xfId="0" applyNumberFormat="1" applyFont="1" applyFill="1" applyBorder="1" applyAlignment="1">
      <alignment horizontal="center" vertical="center" wrapText="1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5" fillId="0" borderId="3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">
    <cellStyle name="Excel Built-in Explanatory Text" xfId="3" xr:uid="{00000000-0005-0000-0000-000000000000}"/>
    <cellStyle name="Звичайний 2" xfId="1" xr:uid="{00000000-0005-0000-0000-000001000000}"/>
    <cellStyle name="Обычный" xfId="0" builtinId="0"/>
    <cellStyle name="Обычный 2" xfId="2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3"/>
  <sheetViews>
    <sheetView tabSelected="1" zoomScale="55" zoomScaleNormal="55" workbookViewId="0">
      <selection activeCell="J21" activeCellId="3" sqref="E7:E18 J7:J18 E21:E32 J21:J32"/>
    </sheetView>
  </sheetViews>
  <sheetFormatPr defaultColWidth="9" defaultRowHeight="15.6" x14ac:dyDescent="0.3"/>
  <cols>
    <col min="1" max="1" width="8.21875" style="3" bestFit="1" customWidth="1"/>
    <col min="2" max="2" width="48.21875" style="4" customWidth="1"/>
    <col min="3" max="3" width="8.5546875" style="4" customWidth="1"/>
    <col min="4" max="4" width="12.6640625" style="4" customWidth="1"/>
    <col min="5" max="5" width="14.109375" style="4" customWidth="1"/>
    <col min="6" max="6" width="16.77734375" style="4" customWidth="1"/>
    <col min="7" max="7" width="59.44140625" style="4" customWidth="1"/>
    <col min="8" max="8" width="9.77734375" style="4" customWidth="1"/>
    <col min="9" max="9" width="11.77734375" style="4" customWidth="1"/>
    <col min="10" max="10" width="14.77734375" style="4" customWidth="1"/>
    <col min="11" max="11" width="18.77734375" style="4" customWidth="1"/>
    <col min="12" max="16384" width="9" style="4"/>
  </cols>
  <sheetData>
    <row r="1" spans="1:11" ht="27.6" customHeight="1" x14ac:dyDescent="0.3">
      <c r="A1" s="127" t="s">
        <v>71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7.6" customHeight="1" x14ac:dyDescent="0.3">
      <c r="A2" s="94" t="s">
        <v>70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56.4" customHeight="1" thickBot="1" x14ac:dyDescent="0.35">
      <c r="A3" s="95" t="s">
        <v>55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55" customFormat="1" ht="45.6" customHeight="1" thickBot="1" x14ac:dyDescent="0.35">
      <c r="A4" s="6" t="s">
        <v>15</v>
      </c>
      <c r="B4" s="7" t="s">
        <v>16</v>
      </c>
      <c r="C4" s="7" t="s">
        <v>17</v>
      </c>
      <c r="D4" s="7" t="s">
        <v>18</v>
      </c>
      <c r="E4" s="7" t="s">
        <v>44</v>
      </c>
      <c r="F4" s="7" t="s">
        <v>45</v>
      </c>
      <c r="G4" s="7" t="s">
        <v>19</v>
      </c>
      <c r="H4" s="7" t="s">
        <v>17</v>
      </c>
      <c r="I4" s="7" t="s">
        <v>18</v>
      </c>
      <c r="J4" s="7" t="s">
        <v>44</v>
      </c>
      <c r="K4" s="35" t="s">
        <v>46</v>
      </c>
    </row>
    <row r="5" spans="1:11" s="10" customFormat="1" ht="14.4" thickBot="1" x14ac:dyDescent="0.35">
      <c r="A5" s="8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10</v>
      </c>
      <c r="J5" s="9">
        <v>11</v>
      </c>
      <c r="K5" s="36">
        <v>12</v>
      </c>
    </row>
    <row r="6" spans="1:11" s="10" customFormat="1" ht="15" customHeight="1" thickBot="1" x14ac:dyDescent="0.35">
      <c r="A6" s="96" t="s">
        <v>47</v>
      </c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11" ht="34.799999999999997" customHeight="1" x14ac:dyDescent="0.3">
      <c r="A7" s="40">
        <v>1</v>
      </c>
      <c r="B7" s="47" t="s">
        <v>7</v>
      </c>
      <c r="C7" s="46" t="s">
        <v>0</v>
      </c>
      <c r="D7" s="54">
        <v>644.70000000000005</v>
      </c>
      <c r="E7" s="41"/>
      <c r="F7" s="42">
        <f>D7*E7</f>
        <v>0</v>
      </c>
      <c r="G7" s="48" t="s">
        <v>4</v>
      </c>
      <c r="H7" s="49" t="s">
        <v>0</v>
      </c>
      <c r="I7" s="54">
        <f>1.03*D7</f>
        <v>664.04100000000005</v>
      </c>
      <c r="J7" s="50"/>
      <c r="K7" s="51">
        <f>I7*J7</f>
        <v>0</v>
      </c>
    </row>
    <row r="8" spans="1:11" ht="27" customHeight="1" x14ac:dyDescent="0.3">
      <c r="A8" s="52">
        <v>2</v>
      </c>
      <c r="B8" s="2" t="s">
        <v>8</v>
      </c>
      <c r="C8" s="1" t="s">
        <v>2</v>
      </c>
      <c r="D8" s="13">
        <v>70.3</v>
      </c>
      <c r="E8" s="43"/>
      <c r="F8" s="44">
        <f>D8*E8</f>
        <v>0</v>
      </c>
      <c r="G8" s="12" t="s">
        <v>5</v>
      </c>
      <c r="H8" s="1" t="s">
        <v>0</v>
      </c>
      <c r="I8" s="13">
        <f>0.3*D8</f>
        <v>21.09</v>
      </c>
      <c r="J8" s="14"/>
      <c r="K8" s="37">
        <f t="shared" ref="K8:K18" si="0">I8*J8</f>
        <v>0</v>
      </c>
    </row>
    <row r="9" spans="1:11" ht="27" customHeight="1" x14ac:dyDescent="0.3">
      <c r="A9" s="84">
        <v>3</v>
      </c>
      <c r="B9" s="86" t="s">
        <v>9</v>
      </c>
      <c r="C9" s="88" t="s">
        <v>2</v>
      </c>
      <c r="D9" s="90">
        <v>70.3</v>
      </c>
      <c r="E9" s="92"/>
      <c r="F9" s="77">
        <f t="shared" ref="F9:F18" si="1">D9*E9</f>
        <v>0</v>
      </c>
      <c r="G9" s="12" t="s">
        <v>38</v>
      </c>
      <c r="H9" s="13" t="s">
        <v>0</v>
      </c>
      <c r="I9" s="13">
        <f>D9*0.3</f>
        <v>21.09</v>
      </c>
      <c r="J9" s="14"/>
      <c r="K9" s="37">
        <f t="shared" si="0"/>
        <v>0</v>
      </c>
    </row>
    <row r="10" spans="1:11" ht="27" customHeight="1" x14ac:dyDescent="0.3">
      <c r="A10" s="85"/>
      <c r="B10" s="87"/>
      <c r="C10" s="89"/>
      <c r="D10" s="91"/>
      <c r="E10" s="93"/>
      <c r="F10" s="78"/>
      <c r="G10" s="12" t="s">
        <v>42</v>
      </c>
      <c r="H10" s="13" t="s">
        <v>0</v>
      </c>
      <c r="I10" s="13">
        <f>0.3*D9</f>
        <v>21.09</v>
      </c>
      <c r="J10" s="14"/>
      <c r="K10" s="37">
        <f t="shared" si="0"/>
        <v>0</v>
      </c>
    </row>
    <row r="11" spans="1:11" ht="49.2" customHeight="1" x14ac:dyDescent="0.3">
      <c r="A11" s="84">
        <v>4</v>
      </c>
      <c r="B11" s="86" t="s">
        <v>39</v>
      </c>
      <c r="C11" s="88" t="s">
        <v>0</v>
      </c>
      <c r="D11" s="90">
        <v>551</v>
      </c>
      <c r="E11" s="92"/>
      <c r="F11" s="77">
        <f t="shared" si="1"/>
        <v>0</v>
      </c>
      <c r="G11" s="12" t="s">
        <v>41</v>
      </c>
      <c r="H11" s="1" t="s">
        <v>0</v>
      </c>
      <c r="I11" s="13">
        <v>551</v>
      </c>
      <c r="J11" s="14"/>
      <c r="K11" s="37">
        <f t="shared" si="0"/>
        <v>0</v>
      </c>
    </row>
    <row r="12" spans="1:11" ht="22.8" customHeight="1" x14ac:dyDescent="0.3">
      <c r="A12" s="85"/>
      <c r="B12" s="87"/>
      <c r="C12" s="89"/>
      <c r="D12" s="91"/>
      <c r="E12" s="93"/>
      <c r="F12" s="78"/>
      <c r="G12" s="12" t="s">
        <v>40</v>
      </c>
      <c r="H12" s="1" t="s">
        <v>0</v>
      </c>
      <c r="I12" s="13">
        <f>1.25*D11</f>
        <v>688.75</v>
      </c>
      <c r="J12" s="14"/>
      <c r="K12" s="37">
        <f>I12*J12</f>
        <v>0</v>
      </c>
    </row>
    <row r="13" spans="1:11" ht="27" customHeight="1" x14ac:dyDescent="0.3">
      <c r="A13" s="52">
        <v>5</v>
      </c>
      <c r="B13" s="2" t="s">
        <v>10</v>
      </c>
      <c r="C13" s="1" t="s">
        <v>0</v>
      </c>
      <c r="D13" s="13">
        <v>306.8</v>
      </c>
      <c r="E13" s="43"/>
      <c r="F13" s="44">
        <f t="shared" si="1"/>
        <v>0</v>
      </c>
      <c r="G13" s="12"/>
      <c r="H13" s="13"/>
      <c r="I13" s="13"/>
      <c r="J13" s="14"/>
      <c r="K13" s="37">
        <f t="shared" si="0"/>
        <v>0</v>
      </c>
    </row>
    <row r="14" spans="1:11" ht="41.4" customHeight="1" x14ac:dyDescent="0.3">
      <c r="A14" s="84">
        <v>6</v>
      </c>
      <c r="B14" s="86" t="s">
        <v>11</v>
      </c>
      <c r="C14" s="88" t="s">
        <v>0</v>
      </c>
      <c r="D14" s="90">
        <v>162.5</v>
      </c>
      <c r="E14" s="92"/>
      <c r="F14" s="77">
        <f t="shared" si="1"/>
        <v>0</v>
      </c>
      <c r="G14" s="12" t="s">
        <v>43</v>
      </c>
      <c r="H14" s="13" t="s">
        <v>0</v>
      </c>
      <c r="I14" s="13">
        <f>D14</f>
        <v>162.5</v>
      </c>
      <c r="J14" s="14"/>
      <c r="K14" s="15">
        <f t="shared" si="0"/>
        <v>0</v>
      </c>
    </row>
    <row r="15" spans="1:11" ht="27" customHeight="1" x14ac:dyDescent="0.3">
      <c r="A15" s="85"/>
      <c r="B15" s="87"/>
      <c r="C15" s="89"/>
      <c r="D15" s="91"/>
      <c r="E15" s="93"/>
      <c r="F15" s="78"/>
      <c r="G15" s="12" t="s">
        <v>14</v>
      </c>
      <c r="H15" s="13" t="s">
        <v>0</v>
      </c>
      <c r="I15" s="13">
        <f>D14</f>
        <v>162.5</v>
      </c>
      <c r="J15" s="14"/>
      <c r="K15" s="15">
        <f t="shared" si="0"/>
        <v>0</v>
      </c>
    </row>
    <row r="16" spans="1:11" ht="27" customHeight="1" x14ac:dyDescent="0.3">
      <c r="A16" s="84">
        <v>7</v>
      </c>
      <c r="B16" s="86" t="s">
        <v>12</v>
      </c>
      <c r="C16" s="88" t="s">
        <v>2</v>
      </c>
      <c r="D16" s="90">
        <v>242.25</v>
      </c>
      <c r="E16" s="92"/>
      <c r="F16" s="77">
        <f t="shared" si="1"/>
        <v>0</v>
      </c>
      <c r="G16" s="12" t="s">
        <v>6</v>
      </c>
      <c r="H16" s="13" t="s">
        <v>2</v>
      </c>
      <c r="I16" s="13">
        <f>D16</f>
        <v>242.25</v>
      </c>
      <c r="J16" s="14"/>
      <c r="K16" s="15">
        <f t="shared" si="0"/>
        <v>0</v>
      </c>
    </row>
    <row r="17" spans="1:11" ht="27" customHeight="1" x14ac:dyDescent="0.3">
      <c r="A17" s="85"/>
      <c r="B17" s="87"/>
      <c r="C17" s="89"/>
      <c r="D17" s="91"/>
      <c r="E17" s="93"/>
      <c r="F17" s="78"/>
      <c r="G17" s="12" t="s">
        <v>1</v>
      </c>
      <c r="H17" s="13" t="s">
        <v>2</v>
      </c>
      <c r="I17" s="13">
        <v>255</v>
      </c>
      <c r="J17" s="14"/>
      <c r="K17" s="15">
        <f t="shared" si="0"/>
        <v>0</v>
      </c>
    </row>
    <row r="18" spans="1:11" ht="27" customHeight="1" x14ac:dyDescent="0.3">
      <c r="A18" s="52">
        <v>8</v>
      </c>
      <c r="B18" s="2" t="s">
        <v>13</v>
      </c>
      <c r="C18" s="1" t="s">
        <v>2</v>
      </c>
      <c r="D18" s="13">
        <v>70.3</v>
      </c>
      <c r="E18" s="43"/>
      <c r="F18" s="44">
        <f t="shared" si="1"/>
        <v>0</v>
      </c>
      <c r="G18" s="12" t="s">
        <v>3</v>
      </c>
      <c r="H18" s="13" t="s">
        <v>0</v>
      </c>
      <c r="I18" s="13">
        <v>19.329999999999998</v>
      </c>
      <c r="J18" s="14"/>
      <c r="K18" s="15">
        <f t="shared" si="0"/>
        <v>0</v>
      </c>
    </row>
    <row r="19" spans="1:11" ht="28.2" customHeight="1" thickBot="1" x14ac:dyDescent="0.35">
      <c r="A19" s="79" t="s">
        <v>48</v>
      </c>
      <c r="B19" s="80"/>
      <c r="C19" s="80"/>
      <c r="D19" s="80"/>
      <c r="E19" s="81">
        <f>SUM(F7:F18)</f>
        <v>0</v>
      </c>
      <c r="F19" s="81"/>
      <c r="G19" s="82" t="s">
        <v>49</v>
      </c>
      <c r="H19" s="82"/>
      <c r="I19" s="82"/>
      <c r="J19" s="81">
        <f>SUM(K7:K18)</f>
        <v>0</v>
      </c>
      <c r="K19" s="83"/>
    </row>
    <row r="20" spans="1:11" s="10" customFormat="1" ht="15" customHeight="1" thickBot="1" x14ac:dyDescent="0.35">
      <c r="A20" s="96" t="s">
        <v>50</v>
      </c>
      <c r="B20" s="97"/>
      <c r="C20" s="97"/>
      <c r="D20" s="97"/>
      <c r="E20" s="97"/>
      <c r="F20" s="97"/>
      <c r="G20" s="97"/>
      <c r="H20" s="97"/>
      <c r="I20" s="97"/>
      <c r="J20" s="97"/>
      <c r="K20" s="98"/>
    </row>
    <row r="21" spans="1:11" ht="34.799999999999997" customHeight="1" x14ac:dyDescent="0.3">
      <c r="A21" s="40">
        <v>1</v>
      </c>
      <c r="B21" s="47" t="s">
        <v>7</v>
      </c>
      <c r="C21" s="46" t="s">
        <v>0</v>
      </c>
      <c r="D21" s="54">
        <v>1055.5999999999999</v>
      </c>
      <c r="E21" s="41"/>
      <c r="F21" s="42">
        <f>D21*E21</f>
        <v>0</v>
      </c>
      <c r="G21" s="48" t="s">
        <v>4</v>
      </c>
      <c r="H21" s="49" t="s">
        <v>0</v>
      </c>
      <c r="I21" s="54">
        <f>1.03*D21</f>
        <v>1087.268</v>
      </c>
      <c r="J21" s="50"/>
      <c r="K21" s="51">
        <f>I21*J21</f>
        <v>0</v>
      </c>
    </row>
    <row r="22" spans="1:11" ht="27" customHeight="1" x14ac:dyDescent="0.3">
      <c r="A22" s="52">
        <v>2</v>
      </c>
      <c r="B22" s="2" t="s">
        <v>8</v>
      </c>
      <c r="C22" s="1" t="s">
        <v>2</v>
      </c>
      <c r="D22" s="13">
        <v>27.5</v>
      </c>
      <c r="E22" s="43"/>
      <c r="F22" s="44">
        <f>D22*E22</f>
        <v>0</v>
      </c>
      <c r="G22" s="12" t="s">
        <v>5</v>
      </c>
      <c r="H22" s="1" t="s">
        <v>0</v>
      </c>
      <c r="I22" s="13">
        <f>0.3*D22</f>
        <v>8.25</v>
      </c>
      <c r="J22" s="14"/>
      <c r="K22" s="37">
        <f t="shared" ref="K22:K32" si="2">I22*J22</f>
        <v>0</v>
      </c>
    </row>
    <row r="23" spans="1:11" ht="27" customHeight="1" x14ac:dyDescent="0.3">
      <c r="A23" s="84">
        <v>3</v>
      </c>
      <c r="B23" s="86" t="s">
        <v>9</v>
      </c>
      <c r="C23" s="88" t="s">
        <v>2</v>
      </c>
      <c r="D23" s="90">
        <v>27.5</v>
      </c>
      <c r="E23" s="92"/>
      <c r="F23" s="77">
        <f t="shared" ref="F23:F32" si="3">D23*E23</f>
        <v>0</v>
      </c>
      <c r="G23" s="12" t="s">
        <v>38</v>
      </c>
      <c r="H23" s="13" t="s">
        <v>0</v>
      </c>
      <c r="I23" s="13">
        <f>D23*0.3</f>
        <v>8.25</v>
      </c>
      <c r="J23" s="14"/>
      <c r="K23" s="37">
        <f t="shared" si="2"/>
        <v>0</v>
      </c>
    </row>
    <row r="24" spans="1:11" ht="27" customHeight="1" x14ac:dyDescent="0.3">
      <c r="A24" s="85"/>
      <c r="B24" s="87"/>
      <c r="C24" s="89"/>
      <c r="D24" s="91"/>
      <c r="E24" s="93"/>
      <c r="F24" s="78"/>
      <c r="G24" s="12" t="s">
        <v>42</v>
      </c>
      <c r="H24" s="13" t="s">
        <v>0</v>
      </c>
      <c r="I24" s="13">
        <f>0.3*D23</f>
        <v>8.25</v>
      </c>
      <c r="J24" s="14"/>
      <c r="K24" s="37">
        <f t="shared" si="2"/>
        <v>0</v>
      </c>
    </row>
    <row r="25" spans="1:11" ht="49.2" customHeight="1" x14ac:dyDescent="0.3">
      <c r="A25" s="84">
        <v>4</v>
      </c>
      <c r="B25" s="86" t="s">
        <v>39</v>
      </c>
      <c r="C25" s="88" t="s">
        <v>0</v>
      </c>
      <c r="D25" s="90">
        <v>1011.5</v>
      </c>
      <c r="E25" s="92"/>
      <c r="F25" s="77">
        <f t="shared" si="3"/>
        <v>0</v>
      </c>
      <c r="G25" s="12" t="s">
        <v>41</v>
      </c>
      <c r="H25" s="1" t="s">
        <v>0</v>
      </c>
      <c r="I25" s="13">
        <v>1011.5</v>
      </c>
      <c r="J25" s="14"/>
      <c r="K25" s="37">
        <f t="shared" si="2"/>
        <v>0</v>
      </c>
    </row>
    <row r="26" spans="1:11" ht="22.8" customHeight="1" x14ac:dyDescent="0.3">
      <c r="A26" s="85"/>
      <c r="B26" s="87"/>
      <c r="C26" s="89"/>
      <c r="D26" s="91"/>
      <c r="E26" s="93"/>
      <c r="F26" s="78"/>
      <c r="G26" s="12" t="s">
        <v>40</v>
      </c>
      <c r="H26" s="1" t="s">
        <v>0</v>
      </c>
      <c r="I26" s="13">
        <f>1.25*D25</f>
        <v>1264.375</v>
      </c>
      <c r="J26" s="14"/>
      <c r="K26" s="37">
        <f>I26*J26</f>
        <v>0</v>
      </c>
    </row>
    <row r="27" spans="1:11" ht="27" customHeight="1" x14ac:dyDescent="0.3">
      <c r="A27" s="52">
        <v>5</v>
      </c>
      <c r="B27" s="2" t="s">
        <v>10</v>
      </c>
      <c r="C27" s="1" t="s">
        <v>0</v>
      </c>
      <c r="D27" s="13">
        <v>447.84999999999997</v>
      </c>
      <c r="E27" s="43"/>
      <c r="F27" s="44">
        <f t="shared" si="3"/>
        <v>0</v>
      </c>
      <c r="G27" s="12"/>
      <c r="H27" s="13"/>
      <c r="I27" s="13"/>
      <c r="J27" s="14"/>
      <c r="K27" s="37">
        <f t="shared" si="2"/>
        <v>0</v>
      </c>
    </row>
    <row r="28" spans="1:11" ht="41.4" customHeight="1" x14ac:dyDescent="0.3">
      <c r="A28" s="84">
        <v>6</v>
      </c>
      <c r="B28" s="86" t="s">
        <v>11</v>
      </c>
      <c r="C28" s="88" t="s">
        <v>0</v>
      </c>
      <c r="D28" s="90">
        <v>156.69999999999999</v>
      </c>
      <c r="E28" s="92"/>
      <c r="F28" s="77">
        <f t="shared" si="3"/>
        <v>0</v>
      </c>
      <c r="G28" s="12" t="s">
        <v>43</v>
      </c>
      <c r="H28" s="13" t="s">
        <v>0</v>
      </c>
      <c r="I28" s="13">
        <f>D28</f>
        <v>156.69999999999999</v>
      </c>
      <c r="J28" s="14"/>
      <c r="K28" s="15">
        <f t="shared" si="2"/>
        <v>0</v>
      </c>
    </row>
    <row r="29" spans="1:11" ht="27" customHeight="1" x14ac:dyDescent="0.3">
      <c r="A29" s="85"/>
      <c r="B29" s="87"/>
      <c r="C29" s="89"/>
      <c r="D29" s="91"/>
      <c r="E29" s="93"/>
      <c r="F29" s="78"/>
      <c r="G29" s="12" t="s">
        <v>14</v>
      </c>
      <c r="H29" s="13" t="s">
        <v>0</v>
      </c>
      <c r="I29" s="13">
        <f>D28</f>
        <v>156.69999999999999</v>
      </c>
      <c r="J29" s="14"/>
      <c r="K29" s="15">
        <f t="shared" si="2"/>
        <v>0</v>
      </c>
    </row>
    <row r="30" spans="1:11" ht="27" customHeight="1" x14ac:dyDescent="0.3">
      <c r="A30" s="84">
        <v>7</v>
      </c>
      <c r="B30" s="86" t="s">
        <v>12</v>
      </c>
      <c r="C30" s="88" t="s">
        <v>2</v>
      </c>
      <c r="D30" s="90">
        <v>208.85000000000002</v>
      </c>
      <c r="E30" s="92"/>
      <c r="F30" s="77">
        <f t="shared" si="3"/>
        <v>0</v>
      </c>
      <c r="G30" s="12" t="s">
        <v>6</v>
      </c>
      <c r="H30" s="13" t="s">
        <v>2</v>
      </c>
      <c r="I30" s="13">
        <f>D30</f>
        <v>208.85000000000002</v>
      </c>
      <c r="J30" s="14"/>
      <c r="K30" s="15">
        <f t="shared" si="2"/>
        <v>0</v>
      </c>
    </row>
    <row r="31" spans="1:11" ht="27" customHeight="1" x14ac:dyDescent="0.3">
      <c r="A31" s="85"/>
      <c r="B31" s="87"/>
      <c r="C31" s="89"/>
      <c r="D31" s="91"/>
      <c r="E31" s="93"/>
      <c r="F31" s="78"/>
      <c r="G31" s="12" t="s">
        <v>1</v>
      </c>
      <c r="H31" s="13" t="s">
        <v>2</v>
      </c>
      <c r="I31" s="13">
        <v>320</v>
      </c>
      <c r="J31" s="14"/>
      <c r="K31" s="15">
        <f t="shared" si="2"/>
        <v>0</v>
      </c>
    </row>
    <row r="32" spans="1:11" ht="27" customHeight="1" x14ac:dyDescent="0.3">
      <c r="A32" s="52">
        <v>8</v>
      </c>
      <c r="B32" s="2" t="s">
        <v>13</v>
      </c>
      <c r="C32" s="1" t="s">
        <v>2</v>
      </c>
      <c r="D32" s="13">
        <v>204.5</v>
      </c>
      <c r="E32" s="43"/>
      <c r="F32" s="44">
        <f t="shared" si="3"/>
        <v>0</v>
      </c>
      <c r="G32" s="12" t="s">
        <v>3</v>
      </c>
      <c r="H32" s="13" t="s">
        <v>0</v>
      </c>
      <c r="I32" s="13">
        <f>D32*0.25</f>
        <v>51.125</v>
      </c>
      <c r="J32" s="14"/>
      <c r="K32" s="15">
        <f t="shared" si="2"/>
        <v>0</v>
      </c>
    </row>
    <row r="33" spans="1:11" ht="28.2" customHeight="1" x14ac:dyDescent="0.3">
      <c r="A33" s="79" t="s">
        <v>51</v>
      </c>
      <c r="B33" s="80"/>
      <c r="C33" s="80"/>
      <c r="D33" s="80"/>
      <c r="E33" s="81">
        <f>SUM(F21:F32)</f>
        <v>0</v>
      </c>
      <c r="F33" s="81"/>
      <c r="G33" s="82" t="s">
        <v>52</v>
      </c>
      <c r="H33" s="82"/>
      <c r="I33" s="82"/>
      <c r="J33" s="81">
        <f>SUM(K21:K32)</f>
        <v>0</v>
      </c>
      <c r="K33" s="83"/>
    </row>
    <row r="34" spans="1:11" ht="28.2" customHeight="1" x14ac:dyDescent="0.3">
      <c r="A34" s="79" t="s">
        <v>54</v>
      </c>
      <c r="B34" s="80"/>
      <c r="C34" s="80"/>
      <c r="D34" s="80"/>
      <c r="E34" s="81">
        <f>SUM(E33,E19)</f>
        <v>0</v>
      </c>
      <c r="F34" s="81"/>
      <c r="G34" s="82" t="s">
        <v>53</v>
      </c>
      <c r="H34" s="82"/>
      <c r="I34" s="82"/>
      <c r="J34" s="81">
        <f>SUM(J33,J19)</f>
        <v>0</v>
      </c>
      <c r="K34" s="83"/>
    </row>
    <row r="35" spans="1:11" s="5" customFormat="1" ht="22.95" customHeight="1" x14ac:dyDescent="0.3">
      <c r="A35" s="16"/>
      <c r="B35" s="17"/>
      <c r="C35" s="17"/>
      <c r="D35" s="17"/>
      <c r="E35" s="18"/>
      <c r="F35" s="18"/>
      <c r="G35" s="67" t="s">
        <v>25</v>
      </c>
      <c r="H35" s="67"/>
      <c r="I35" s="67"/>
      <c r="J35" s="68">
        <f>0.1*(E33+E19)</f>
        <v>0</v>
      </c>
      <c r="K35" s="69"/>
    </row>
    <row r="36" spans="1:11" ht="22.95" customHeight="1" thickBot="1" x14ac:dyDescent="0.35">
      <c r="A36" s="19"/>
      <c r="B36" s="20"/>
      <c r="C36" s="20"/>
      <c r="D36" s="21"/>
      <c r="E36" s="21"/>
      <c r="F36" s="21"/>
      <c r="G36" s="70" t="s">
        <v>26</v>
      </c>
      <c r="H36" s="70"/>
      <c r="I36" s="70"/>
      <c r="J36" s="71">
        <f>0.05*(J33+J19)</f>
        <v>0</v>
      </c>
      <c r="K36" s="72"/>
    </row>
    <row r="37" spans="1:11" ht="25.95" customHeight="1" thickBot="1" x14ac:dyDescent="0.35">
      <c r="A37" s="73" t="s">
        <v>22</v>
      </c>
      <c r="B37" s="74"/>
      <c r="C37" s="74"/>
      <c r="D37" s="74"/>
      <c r="E37" s="74"/>
      <c r="F37" s="74"/>
      <c r="G37" s="74"/>
      <c r="H37" s="75">
        <f>SUM(J36+J35+J34+E34)</f>
        <v>0</v>
      </c>
      <c r="I37" s="75"/>
      <c r="J37" s="75"/>
      <c r="K37" s="76"/>
    </row>
    <row r="38" spans="1:11" ht="24" customHeight="1" thickBot="1" x14ac:dyDescent="0.35">
      <c r="A38" s="58" t="s">
        <v>23</v>
      </c>
      <c r="B38" s="59"/>
      <c r="C38" s="59"/>
      <c r="D38" s="59"/>
      <c r="E38" s="59"/>
      <c r="F38" s="59"/>
      <c r="G38" s="59"/>
      <c r="H38" s="60">
        <f>H37*0.2</f>
        <v>0</v>
      </c>
      <c r="I38" s="60"/>
      <c r="J38" s="60"/>
      <c r="K38" s="61"/>
    </row>
    <row r="39" spans="1:11" ht="30" customHeight="1" thickBot="1" x14ac:dyDescent="0.35">
      <c r="A39" s="62" t="s">
        <v>24</v>
      </c>
      <c r="B39" s="63"/>
      <c r="C39" s="63"/>
      <c r="D39" s="63"/>
      <c r="E39" s="63"/>
      <c r="F39" s="63"/>
      <c r="G39" s="63"/>
      <c r="H39" s="64">
        <f>H37+H38</f>
        <v>0</v>
      </c>
      <c r="I39" s="64"/>
      <c r="J39" s="64"/>
      <c r="K39" s="65"/>
    </row>
    <row r="40" spans="1:11" ht="4.2" customHeight="1" x14ac:dyDescent="0.35">
      <c r="A40" s="5"/>
      <c r="B40" s="3"/>
      <c r="C40" s="23"/>
      <c r="D40" s="66"/>
      <c r="E40" s="66"/>
      <c r="F40" s="66"/>
      <c r="G40" s="24"/>
      <c r="H40" s="24"/>
      <c r="I40" s="24"/>
      <c r="J40" s="25"/>
      <c r="K40" s="25"/>
    </row>
    <row r="41" spans="1:11" ht="7.8" customHeight="1" x14ac:dyDescent="0.3">
      <c r="A41" s="5"/>
      <c r="C41" s="25"/>
      <c r="D41" s="25"/>
      <c r="E41" s="25"/>
      <c r="F41" s="25"/>
      <c r="G41" s="25"/>
      <c r="H41" s="25"/>
      <c r="I41" s="25"/>
      <c r="J41" s="25"/>
      <c r="K41" s="25"/>
    </row>
    <row r="42" spans="1:11" s="27" customFormat="1" ht="15.6" customHeight="1" x14ac:dyDescent="0.25">
      <c r="A42" s="26" t="s">
        <v>27</v>
      </c>
      <c r="C42" s="28"/>
      <c r="D42" s="29"/>
      <c r="E42" s="30"/>
      <c r="F42" s="30"/>
      <c r="G42" s="30"/>
      <c r="H42" s="31"/>
    </row>
    <row r="43" spans="1:11" s="27" customFormat="1" ht="13.8" customHeight="1" x14ac:dyDescent="0.25">
      <c r="A43" s="32">
        <v>1</v>
      </c>
      <c r="B43" s="57" t="s">
        <v>28</v>
      </c>
      <c r="C43" s="57"/>
      <c r="D43" s="57"/>
      <c r="E43" s="57"/>
      <c r="F43" s="57"/>
      <c r="G43" s="57"/>
      <c r="H43" s="57"/>
      <c r="I43" s="57"/>
      <c r="J43" s="57"/>
      <c r="K43" s="57"/>
    </row>
    <row r="44" spans="1:11" s="27" customFormat="1" ht="13.2" customHeight="1" x14ac:dyDescent="0.25">
      <c r="A44" s="33" t="s">
        <v>29</v>
      </c>
      <c r="B44" s="56" t="s">
        <v>30</v>
      </c>
      <c r="C44" s="56"/>
      <c r="D44" s="56"/>
      <c r="E44" s="56"/>
      <c r="F44" s="56"/>
      <c r="G44" s="56"/>
      <c r="H44" s="56"/>
      <c r="I44" s="56"/>
      <c r="J44" s="56"/>
    </row>
    <row r="45" spans="1:11" s="27" customFormat="1" ht="13.2" customHeight="1" x14ac:dyDescent="0.25">
      <c r="A45" s="33" t="s">
        <v>29</v>
      </c>
      <c r="B45" s="56" t="s">
        <v>31</v>
      </c>
      <c r="C45" s="56"/>
      <c r="D45" s="56"/>
      <c r="E45" s="56"/>
      <c r="F45" s="56"/>
      <c r="G45" s="56"/>
      <c r="H45" s="56"/>
      <c r="I45" s="56"/>
      <c r="J45" s="56"/>
    </row>
    <row r="46" spans="1:11" s="27" customFormat="1" ht="13.2" customHeight="1" x14ac:dyDescent="0.25">
      <c r="A46" s="33" t="s">
        <v>29</v>
      </c>
      <c r="B46" s="56" t="s">
        <v>32</v>
      </c>
      <c r="C46" s="56"/>
      <c r="D46" s="56"/>
      <c r="E46" s="56"/>
      <c r="F46" s="56"/>
      <c r="G46" s="56"/>
      <c r="H46" s="56"/>
      <c r="I46" s="56"/>
      <c r="J46" s="56"/>
    </row>
    <row r="47" spans="1:11" s="27" customFormat="1" ht="27" customHeight="1" x14ac:dyDescent="0.25">
      <c r="A47" s="34">
        <v>2</v>
      </c>
      <c r="B47" s="56" t="s">
        <v>33</v>
      </c>
      <c r="C47" s="56"/>
      <c r="D47" s="56"/>
      <c r="E47" s="56"/>
      <c r="F47" s="56"/>
      <c r="G47" s="56"/>
      <c r="H47" s="56"/>
      <c r="I47" s="56"/>
      <c r="J47" s="56"/>
      <c r="K47" s="56"/>
    </row>
    <row r="48" spans="1:11" s="27" customFormat="1" ht="25.8" customHeight="1" x14ac:dyDescent="0.25">
      <c r="A48" s="34">
        <v>3</v>
      </c>
      <c r="B48" s="56" t="s">
        <v>34</v>
      </c>
      <c r="C48" s="56"/>
      <c r="D48" s="56"/>
      <c r="E48" s="56"/>
      <c r="F48" s="56"/>
      <c r="G48" s="56"/>
      <c r="H48" s="56"/>
      <c r="I48" s="56"/>
      <c r="J48" s="56"/>
      <c r="K48" s="56"/>
    </row>
    <row r="49" spans="1:11" s="27" customFormat="1" ht="13.2" customHeight="1" x14ac:dyDescent="0.25">
      <c r="A49" s="34">
        <v>4</v>
      </c>
      <c r="B49" s="56" t="s">
        <v>35</v>
      </c>
      <c r="C49" s="56"/>
      <c r="D49" s="56"/>
      <c r="E49" s="56"/>
      <c r="F49" s="56"/>
      <c r="G49" s="56"/>
      <c r="H49" s="56"/>
      <c r="I49" s="56"/>
      <c r="J49" s="56"/>
      <c r="K49" s="56"/>
    </row>
    <row r="50" spans="1:11" s="27" customFormat="1" ht="13.2" customHeight="1" x14ac:dyDescent="0.25">
      <c r="A50" s="34">
        <v>5</v>
      </c>
      <c r="B50" s="56" t="s">
        <v>36</v>
      </c>
      <c r="C50" s="56"/>
      <c r="D50" s="56"/>
      <c r="E50" s="56"/>
      <c r="F50" s="56"/>
      <c r="G50" s="56"/>
      <c r="H50" s="56"/>
      <c r="I50" s="56"/>
      <c r="J50" s="56"/>
      <c r="K50" s="56"/>
    </row>
    <row r="51" spans="1:11" s="27" customFormat="1" ht="13.2" customHeight="1" x14ac:dyDescent="0.25">
      <c r="A51" s="34">
        <v>6</v>
      </c>
      <c r="B51" s="56" t="s">
        <v>37</v>
      </c>
      <c r="C51" s="56"/>
      <c r="D51" s="56"/>
      <c r="E51" s="56"/>
      <c r="F51" s="56"/>
      <c r="G51" s="56"/>
      <c r="H51" s="56"/>
      <c r="I51" s="56"/>
      <c r="J51" s="56"/>
      <c r="K51" s="56"/>
    </row>
    <row r="52" spans="1:11" x14ac:dyDescent="0.3">
      <c r="A52" s="5"/>
      <c r="C52" s="25"/>
      <c r="D52" s="25"/>
      <c r="E52" s="25"/>
      <c r="F52" s="25"/>
      <c r="G52" s="25"/>
      <c r="H52" s="25"/>
      <c r="I52" s="25"/>
      <c r="J52" s="25"/>
      <c r="K52" s="25"/>
    </row>
    <row r="53" spans="1:11" customFormat="1" ht="14.4" x14ac:dyDescent="0.3">
      <c r="A53" s="99" t="s">
        <v>56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</row>
    <row r="54" spans="1:11" customFormat="1" ht="15" thickBot="1" x14ac:dyDescent="0.35">
      <c r="D54" s="100"/>
      <c r="E54" s="100"/>
      <c r="F54" s="100"/>
      <c r="H54" s="101"/>
      <c r="I54" s="102"/>
      <c r="J54" s="102"/>
      <c r="K54" s="102"/>
    </row>
    <row r="55" spans="1:11" customFormat="1" ht="14.4" x14ac:dyDescent="0.3">
      <c r="B55" s="103" t="s">
        <v>57</v>
      </c>
      <c r="C55" s="104"/>
      <c r="D55" s="104"/>
      <c r="E55" s="105"/>
      <c r="F55" s="106"/>
      <c r="G55" s="107" t="s">
        <v>21</v>
      </c>
      <c r="H55" s="108">
        <f>J34</f>
        <v>0</v>
      </c>
      <c r="I55" s="109"/>
      <c r="J55" s="102"/>
      <c r="K55" s="102"/>
    </row>
    <row r="56" spans="1:11" customFormat="1" ht="14.4" x14ac:dyDescent="0.3">
      <c r="B56" s="110" t="s">
        <v>58</v>
      </c>
      <c r="C56" s="111"/>
      <c r="D56" s="111"/>
      <c r="E56" s="112"/>
      <c r="F56" s="106"/>
      <c r="G56" s="113" t="s">
        <v>20</v>
      </c>
      <c r="H56" s="114">
        <f>E34</f>
        <v>0</v>
      </c>
      <c r="I56" s="115"/>
      <c r="J56" s="102"/>
      <c r="K56" s="102"/>
    </row>
    <row r="57" spans="1:11" customFormat="1" ht="14.4" x14ac:dyDescent="0.3">
      <c r="B57" s="110" t="s">
        <v>59</v>
      </c>
      <c r="C57" s="111"/>
      <c r="D57" s="111"/>
      <c r="E57" s="112"/>
      <c r="F57" s="106"/>
      <c r="G57" s="113" t="s">
        <v>60</v>
      </c>
      <c r="H57" s="114">
        <f>J35</f>
        <v>0</v>
      </c>
      <c r="I57" s="115"/>
      <c r="J57" s="102"/>
      <c r="K57" s="102"/>
    </row>
    <row r="58" spans="1:11" customFormat="1" ht="14.4" x14ac:dyDescent="0.3">
      <c r="B58" s="110" t="s">
        <v>61</v>
      </c>
      <c r="C58" s="111"/>
      <c r="D58" s="111"/>
      <c r="E58" s="112"/>
      <c r="F58" s="106"/>
      <c r="G58" s="113" t="s">
        <v>26</v>
      </c>
      <c r="H58" s="114">
        <f>J36</f>
        <v>0</v>
      </c>
      <c r="I58" s="115"/>
      <c r="J58" s="102"/>
      <c r="K58" s="102"/>
    </row>
    <row r="59" spans="1:11" customFormat="1" x14ac:dyDescent="0.3">
      <c r="B59" s="116" t="s">
        <v>62</v>
      </c>
      <c r="C59" s="111"/>
      <c r="D59" s="111"/>
      <c r="E59" s="112"/>
      <c r="F59" s="106"/>
      <c r="G59" s="113" t="s">
        <v>22</v>
      </c>
      <c r="H59" s="114">
        <f>H37</f>
        <v>0</v>
      </c>
      <c r="I59" s="115"/>
      <c r="J59" s="102"/>
      <c r="K59" s="102"/>
    </row>
    <row r="60" spans="1:11" s="117" customFormat="1" x14ac:dyDescent="0.3">
      <c r="B60" s="116" t="s">
        <v>63</v>
      </c>
      <c r="C60" s="111" t="s">
        <v>66</v>
      </c>
      <c r="D60" s="111"/>
      <c r="E60" s="112"/>
      <c r="F60" s="106"/>
      <c r="G60" s="118" t="s">
        <v>23</v>
      </c>
      <c r="H60" s="114">
        <f>H38</f>
        <v>0</v>
      </c>
      <c r="I60" s="115"/>
      <c r="J60" s="119"/>
      <c r="K60" s="119"/>
    </row>
    <row r="61" spans="1:11" s="117" customFormat="1" x14ac:dyDescent="0.3">
      <c r="B61" s="116" t="s">
        <v>64</v>
      </c>
      <c r="C61" s="120" t="s">
        <v>67</v>
      </c>
      <c r="D61" s="111"/>
      <c r="E61" s="112"/>
      <c r="F61" s="106"/>
      <c r="G61" s="118" t="s">
        <v>24</v>
      </c>
      <c r="H61" s="114">
        <f>H39</f>
        <v>0</v>
      </c>
      <c r="I61" s="115"/>
      <c r="J61" s="119"/>
      <c r="K61" s="119"/>
    </row>
    <row r="62" spans="1:11" customFormat="1" ht="16.2" thickBot="1" x14ac:dyDescent="0.35">
      <c r="B62" s="121" t="s">
        <v>65</v>
      </c>
      <c r="C62" s="122" t="s">
        <v>68</v>
      </c>
      <c r="D62" s="122"/>
      <c r="E62" s="123"/>
      <c r="F62" s="106"/>
      <c r="G62" s="124" t="s">
        <v>69</v>
      </c>
      <c r="H62" s="125">
        <f>SUM(H56,H57)*1.2</f>
        <v>0</v>
      </c>
      <c r="I62" s="126"/>
      <c r="J62" s="102"/>
      <c r="K62" s="102"/>
    </row>
    <row r="63" spans="1:11" x14ac:dyDescent="0.3">
      <c r="A63" s="5"/>
      <c r="C63" s="25"/>
      <c r="D63" s="25"/>
      <c r="E63" s="25"/>
      <c r="F63" s="25"/>
      <c r="G63" s="25"/>
      <c r="H63" s="25"/>
      <c r="I63" s="25"/>
      <c r="J63" s="25"/>
      <c r="K63" s="25"/>
    </row>
    <row r="64" spans="1:11" x14ac:dyDescent="0.3">
      <c r="A64" s="5"/>
      <c r="C64" s="25"/>
      <c r="D64" s="25"/>
      <c r="E64" s="25"/>
      <c r="F64" s="25"/>
      <c r="G64" s="25"/>
      <c r="H64" s="25"/>
      <c r="I64" s="25"/>
      <c r="J64" s="25"/>
      <c r="K64" s="25"/>
    </row>
    <row r="65" spans="1:11" x14ac:dyDescent="0.3">
      <c r="A65" s="5"/>
      <c r="C65" s="25"/>
      <c r="D65" s="25"/>
      <c r="E65" s="25"/>
      <c r="F65" s="25"/>
      <c r="G65" s="25"/>
      <c r="H65" s="25"/>
      <c r="I65" s="25"/>
      <c r="J65" s="25"/>
      <c r="K65" s="25"/>
    </row>
    <row r="66" spans="1:11" x14ac:dyDescent="0.3">
      <c r="A66" s="5"/>
      <c r="C66" s="25"/>
      <c r="D66" s="25"/>
      <c r="E66" s="25"/>
      <c r="F66" s="25"/>
      <c r="G66" s="25"/>
      <c r="H66" s="25"/>
      <c r="I66" s="25"/>
      <c r="J66" s="25"/>
      <c r="K66" s="25"/>
    </row>
    <row r="67" spans="1:11" x14ac:dyDescent="0.3">
      <c r="A67" s="5"/>
      <c r="C67" s="25"/>
      <c r="D67" s="25"/>
      <c r="E67" s="25"/>
      <c r="F67" s="25"/>
      <c r="G67" s="25"/>
      <c r="H67" s="25"/>
      <c r="I67" s="25"/>
      <c r="J67" s="25"/>
      <c r="K67" s="25"/>
    </row>
    <row r="68" spans="1:11" x14ac:dyDescent="0.3">
      <c r="A68" s="5"/>
      <c r="C68" s="25"/>
      <c r="D68" s="25"/>
      <c r="E68" s="25"/>
      <c r="F68" s="25"/>
      <c r="G68" s="25"/>
      <c r="H68" s="25"/>
      <c r="I68" s="25"/>
      <c r="J68" s="25"/>
      <c r="K68" s="25"/>
    </row>
    <row r="69" spans="1:11" x14ac:dyDescent="0.3">
      <c r="A69" s="5"/>
      <c r="C69" s="25"/>
      <c r="D69" s="25"/>
      <c r="E69" s="25"/>
      <c r="F69" s="25"/>
      <c r="G69" s="25"/>
      <c r="H69" s="25"/>
      <c r="I69" s="25"/>
      <c r="J69" s="25"/>
      <c r="K69" s="25"/>
    </row>
    <row r="70" spans="1:11" x14ac:dyDescent="0.3">
      <c r="A70" s="5"/>
      <c r="C70" s="25"/>
      <c r="D70" s="25"/>
      <c r="E70" s="25"/>
      <c r="F70" s="25"/>
      <c r="G70" s="25"/>
      <c r="H70" s="25"/>
      <c r="I70" s="25"/>
      <c r="J70" s="25"/>
      <c r="K70" s="25"/>
    </row>
    <row r="71" spans="1:11" x14ac:dyDescent="0.3">
      <c r="A71" s="5"/>
      <c r="C71" s="25"/>
      <c r="D71" s="25"/>
      <c r="E71" s="25"/>
      <c r="F71" s="25"/>
      <c r="G71" s="25"/>
      <c r="H71" s="25"/>
      <c r="I71" s="25"/>
      <c r="J71" s="25"/>
      <c r="K71" s="25"/>
    </row>
    <row r="72" spans="1:11" x14ac:dyDescent="0.3">
      <c r="A72" s="5"/>
      <c r="C72" s="25"/>
      <c r="D72" s="25"/>
      <c r="E72" s="25"/>
      <c r="F72" s="25"/>
      <c r="G72" s="25"/>
      <c r="H72" s="25"/>
      <c r="I72" s="25"/>
      <c r="J72" s="25"/>
      <c r="K72" s="25"/>
    </row>
    <row r="73" spans="1:11" x14ac:dyDescent="0.3">
      <c r="A73" s="5"/>
      <c r="C73" s="25"/>
      <c r="D73" s="25"/>
      <c r="E73" s="25"/>
      <c r="F73" s="25"/>
      <c r="G73" s="25"/>
      <c r="H73" s="25"/>
      <c r="I73" s="25"/>
      <c r="J73" s="25"/>
      <c r="K73" s="25"/>
    </row>
    <row r="74" spans="1:11" x14ac:dyDescent="0.3">
      <c r="A74" s="5"/>
      <c r="C74" s="25"/>
      <c r="D74" s="25"/>
      <c r="E74" s="25"/>
      <c r="F74" s="25"/>
      <c r="G74" s="25"/>
      <c r="H74" s="25"/>
      <c r="I74" s="25"/>
      <c r="J74" s="25"/>
      <c r="K74" s="25"/>
    </row>
    <row r="75" spans="1:11" x14ac:dyDescent="0.3">
      <c r="A75" s="5"/>
      <c r="C75" s="25"/>
      <c r="D75" s="25"/>
      <c r="E75" s="25"/>
      <c r="F75" s="25"/>
      <c r="G75" s="25"/>
      <c r="H75" s="25"/>
      <c r="I75" s="25"/>
      <c r="J75" s="25"/>
      <c r="K75" s="25"/>
    </row>
    <row r="76" spans="1:11" x14ac:dyDescent="0.3">
      <c r="A76" s="5"/>
      <c r="C76" s="25"/>
      <c r="D76" s="25"/>
      <c r="E76" s="25"/>
      <c r="F76" s="25"/>
      <c r="G76" s="25"/>
      <c r="H76" s="25"/>
      <c r="I76" s="25"/>
      <c r="J76" s="25"/>
      <c r="K76" s="25"/>
    </row>
    <row r="77" spans="1:11" x14ac:dyDescent="0.3">
      <c r="A77" s="5"/>
      <c r="C77" s="25"/>
      <c r="D77" s="25"/>
      <c r="E77" s="25"/>
      <c r="F77" s="25"/>
      <c r="G77" s="25"/>
      <c r="H77" s="25"/>
      <c r="I77" s="25"/>
      <c r="J77" s="25"/>
      <c r="K77" s="25"/>
    </row>
    <row r="78" spans="1:11" x14ac:dyDescent="0.3">
      <c r="A78" s="5"/>
      <c r="C78" s="25"/>
      <c r="D78" s="25"/>
      <c r="E78" s="25"/>
      <c r="F78" s="25"/>
      <c r="G78" s="25"/>
      <c r="H78" s="25"/>
      <c r="I78" s="25"/>
      <c r="J78" s="25"/>
      <c r="K78" s="25"/>
    </row>
    <row r="79" spans="1:11" x14ac:dyDescent="0.3">
      <c r="A79" s="5"/>
      <c r="C79" s="25"/>
      <c r="D79" s="25"/>
      <c r="E79" s="25"/>
      <c r="F79" s="25"/>
      <c r="G79" s="25"/>
      <c r="H79" s="25"/>
      <c r="I79" s="25"/>
      <c r="J79" s="25"/>
      <c r="K79" s="25"/>
    </row>
    <row r="80" spans="1:11" x14ac:dyDescent="0.3">
      <c r="A80" s="5"/>
      <c r="C80" s="25"/>
      <c r="D80" s="25"/>
      <c r="E80" s="25"/>
      <c r="F80" s="25"/>
      <c r="G80" s="25"/>
      <c r="H80" s="25"/>
      <c r="I80" s="25"/>
      <c r="J80" s="25"/>
      <c r="K80" s="25"/>
    </row>
    <row r="81" spans="1:11" x14ac:dyDescent="0.3">
      <c r="A81" s="5"/>
      <c r="C81" s="25"/>
      <c r="D81" s="25"/>
      <c r="E81" s="25"/>
      <c r="F81" s="25"/>
      <c r="G81" s="25"/>
      <c r="H81" s="25"/>
      <c r="I81" s="25"/>
      <c r="J81" s="25"/>
      <c r="K81" s="25"/>
    </row>
    <row r="82" spans="1:11" x14ac:dyDescent="0.3">
      <c r="A82" s="5"/>
      <c r="C82" s="25"/>
      <c r="D82" s="25"/>
      <c r="E82" s="25"/>
      <c r="F82" s="25"/>
      <c r="G82" s="25"/>
      <c r="H82" s="25"/>
      <c r="I82" s="25"/>
      <c r="J82" s="25"/>
      <c r="K82" s="25"/>
    </row>
    <row r="83" spans="1:11" x14ac:dyDescent="0.3">
      <c r="A83" s="5"/>
      <c r="C83" s="25"/>
      <c r="D83" s="25"/>
      <c r="E83" s="25"/>
      <c r="F83" s="25"/>
      <c r="G83" s="25"/>
      <c r="H83" s="25"/>
      <c r="I83" s="25"/>
      <c r="J83" s="25"/>
      <c r="K83" s="25"/>
    </row>
    <row r="84" spans="1:11" x14ac:dyDescent="0.3">
      <c r="A84" s="5"/>
      <c r="C84" s="25"/>
      <c r="D84" s="25"/>
      <c r="E84" s="25"/>
      <c r="F84" s="25"/>
      <c r="G84" s="25"/>
      <c r="H84" s="25"/>
      <c r="I84" s="25"/>
      <c r="J84" s="25"/>
      <c r="K84" s="25"/>
    </row>
    <row r="85" spans="1:11" x14ac:dyDescent="0.3">
      <c r="A85" s="5"/>
      <c r="C85" s="25"/>
      <c r="D85" s="25"/>
      <c r="E85" s="25"/>
      <c r="F85" s="25"/>
      <c r="G85" s="25"/>
      <c r="H85" s="25"/>
      <c r="I85" s="25"/>
      <c r="J85" s="25"/>
      <c r="K85" s="25"/>
    </row>
    <row r="86" spans="1:11" x14ac:dyDescent="0.3">
      <c r="A86" s="5"/>
      <c r="C86" s="25"/>
      <c r="D86" s="25"/>
      <c r="E86" s="25"/>
      <c r="F86" s="25"/>
      <c r="G86" s="25"/>
      <c r="H86" s="25"/>
      <c r="I86" s="25"/>
      <c r="J86" s="25"/>
      <c r="K86" s="25"/>
    </row>
    <row r="87" spans="1:11" x14ac:dyDescent="0.3">
      <c r="A87" s="5"/>
      <c r="C87" s="25"/>
      <c r="D87" s="25"/>
      <c r="E87" s="25"/>
      <c r="F87" s="25"/>
      <c r="G87" s="25"/>
      <c r="H87" s="25"/>
      <c r="I87" s="25"/>
      <c r="J87" s="25"/>
      <c r="K87" s="25"/>
    </row>
    <row r="88" spans="1:11" x14ac:dyDescent="0.3">
      <c r="A88" s="5"/>
      <c r="C88" s="25"/>
      <c r="D88" s="25"/>
      <c r="E88" s="25"/>
      <c r="F88" s="25"/>
      <c r="G88" s="25"/>
      <c r="H88" s="25"/>
      <c r="I88" s="25"/>
      <c r="J88" s="25"/>
      <c r="K88" s="25"/>
    </row>
    <row r="89" spans="1:11" x14ac:dyDescent="0.3">
      <c r="A89" s="5"/>
      <c r="C89" s="25"/>
      <c r="D89" s="25"/>
      <c r="E89" s="25"/>
      <c r="F89" s="25"/>
      <c r="G89" s="25"/>
      <c r="H89" s="25"/>
      <c r="I89" s="25"/>
      <c r="J89" s="25"/>
      <c r="K89" s="25"/>
    </row>
    <row r="90" spans="1:11" x14ac:dyDescent="0.3">
      <c r="A90" s="5"/>
      <c r="C90" s="25"/>
      <c r="D90" s="25"/>
      <c r="E90" s="25"/>
      <c r="F90" s="25"/>
      <c r="G90" s="25"/>
      <c r="H90" s="25"/>
      <c r="I90" s="25"/>
      <c r="J90" s="25"/>
      <c r="K90" s="25"/>
    </row>
    <row r="91" spans="1:11" x14ac:dyDescent="0.3">
      <c r="A91" s="5"/>
      <c r="C91" s="25"/>
      <c r="D91" s="25"/>
      <c r="E91" s="25"/>
      <c r="F91" s="25"/>
      <c r="G91" s="25"/>
      <c r="H91" s="25"/>
      <c r="I91" s="25"/>
      <c r="J91" s="25"/>
      <c r="K91" s="25"/>
    </row>
    <row r="92" spans="1:11" x14ac:dyDescent="0.3">
      <c r="A92" s="5"/>
      <c r="C92" s="25"/>
      <c r="D92" s="25"/>
      <c r="E92" s="25"/>
      <c r="F92" s="25"/>
      <c r="G92" s="25"/>
      <c r="H92" s="25"/>
      <c r="I92" s="25"/>
      <c r="J92" s="25"/>
      <c r="K92" s="25"/>
    </row>
    <row r="93" spans="1:11" x14ac:dyDescent="0.3">
      <c r="A93" s="5"/>
      <c r="C93" s="25"/>
      <c r="D93" s="25"/>
      <c r="E93" s="25"/>
      <c r="F93" s="25"/>
      <c r="G93" s="25"/>
      <c r="H93" s="25"/>
      <c r="I93" s="25"/>
      <c r="J93" s="25"/>
      <c r="K93" s="25"/>
    </row>
    <row r="94" spans="1:11" x14ac:dyDescent="0.3">
      <c r="A94" s="5"/>
      <c r="C94" s="25"/>
      <c r="D94" s="25"/>
      <c r="E94" s="25"/>
      <c r="F94" s="25"/>
      <c r="G94" s="25"/>
      <c r="H94" s="25"/>
      <c r="I94" s="25"/>
      <c r="J94" s="25"/>
      <c r="K94" s="25"/>
    </row>
    <row r="95" spans="1:11" x14ac:dyDescent="0.3">
      <c r="A95" s="5"/>
      <c r="C95" s="25"/>
      <c r="D95" s="25"/>
      <c r="E95" s="25"/>
      <c r="F95" s="25"/>
      <c r="G95" s="25"/>
      <c r="H95" s="25"/>
      <c r="I95" s="25"/>
      <c r="J95" s="25"/>
      <c r="K95" s="25"/>
    </row>
    <row r="96" spans="1:11" x14ac:dyDescent="0.3">
      <c r="A96" s="5"/>
      <c r="C96" s="25"/>
      <c r="D96" s="25"/>
      <c r="E96" s="25"/>
      <c r="F96" s="25"/>
      <c r="G96" s="25"/>
      <c r="H96" s="25"/>
      <c r="I96" s="25"/>
      <c r="J96" s="25"/>
      <c r="K96" s="25"/>
    </row>
    <row r="97" spans="1:11" x14ac:dyDescent="0.3">
      <c r="A97" s="5"/>
      <c r="C97" s="25"/>
      <c r="D97" s="25"/>
      <c r="E97" s="25"/>
      <c r="F97" s="25"/>
      <c r="G97" s="25"/>
      <c r="H97" s="25"/>
      <c r="I97" s="25"/>
      <c r="J97" s="25"/>
      <c r="K97" s="25"/>
    </row>
    <row r="98" spans="1:11" x14ac:dyDescent="0.3">
      <c r="A98" s="5"/>
      <c r="C98" s="25"/>
      <c r="D98" s="25"/>
      <c r="E98" s="25"/>
      <c r="F98" s="25"/>
      <c r="G98" s="25"/>
      <c r="H98" s="25"/>
      <c r="I98" s="25"/>
      <c r="J98" s="25"/>
      <c r="K98" s="25"/>
    </row>
    <row r="99" spans="1:11" x14ac:dyDescent="0.3">
      <c r="A99" s="5"/>
      <c r="C99" s="25"/>
      <c r="D99" s="25"/>
      <c r="E99" s="25"/>
      <c r="F99" s="25"/>
      <c r="G99" s="25"/>
      <c r="H99" s="25"/>
      <c r="I99" s="25"/>
      <c r="J99" s="25"/>
      <c r="K99" s="25"/>
    </row>
    <row r="100" spans="1:11" x14ac:dyDescent="0.3">
      <c r="A100" s="5"/>
      <c r="C100" s="25"/>
      <c r="D100" s="25"/>
      <c r="E100" s="25"/>
      <c r="F100" s="25"/>
      <c r="G100" s="25"/>
      <c r="H100" s="25"/>
      <c r="I100" s="25"/>
      <c r="J100" s="25"/>
      <c r="K100" s="25"/>
    </row>
    <row r="101" spans="1:11" x14ac:dyDescent="0.3">
      <c r="A101" s="5"/>
      <c r="C101" s="25"/>
      <c r="D101" s="25"/>
      <c r="E101" s="25"/>
      <c r="F101" s="25"/>
      <c r="G101" s="25"/>
      <c r="H101" s="25"/>
      <c r="I101" s="25"/>
      <c r="J101" s="25"/>
      <c r="K101" s="25"/>
    </row>
    <row r="102" spans="1:11" x14ac:dyDescent="0.3">
      <c r="A102" s="5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 x14ac:dyDescent="0.3">
      <c r="A103" s="5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 x14ac:dyDescent="0.3">
      <c r="A104" s="5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 x14ac:dyDescent="0.3">
      <c r="A105" s="5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 x14ac:dyDescent="0.3">
      <c r="A106" s="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 x14ac:dyDescent="0.3">
      <c r="A107" s="5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 x14ac:dyDescent="0.3">
      <c r="A108" s="5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 x14ac:dyDescent="0.3">
      <c r="A109" s="5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 x14ac:dyDescent="0.3">
      <c r="A110" s="5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 x14ac:dyDescent="0.3">
      <c r="A111" s="5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 x14ac:dyDescent="0.3">
      <c r="A112" s="5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 x14ac:dyDescent="0.3">
      <c r="A113" s="5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 x14ac:dyDescent="0.3">
      <c r="A114" s="5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 x14ac:dyDescent="0.3">
      <c r="A115" s="5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 x14ac:dyDescent="0.3">
      <c r="A116" s="5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 x14ac:dyDescent="0.3">
      <c r="A117" s="5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 x14ac:dyDescent="0.3">
      <c r="A118" s="5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 x14ac:dyDescent="0.3">
      <c r="A119" s="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 x14ac:dyDescent="0.3">
      <c r="A120" s="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 x14ac:dyDescent="0.3">
      <c r="A121" s="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 x14ac:dyDescent="0.3">
      <c r="A122" s="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 x14ac:dyDescent="0.3">
      <c r="A123" s="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 x14ac:dyDescent="0.3">
      <c r="A124" s="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 x14ac:dyDescent="0.3">
      <c r="A125" s="5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 x14ac:dyDescent="0.3">
      <c r="A126" s="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 x14ac:dyDescent="0.3">
      <c r="A127" s="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 x14ac:dyDescent="0.3">
      <c r="A128" s="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 x14ac:dyDescent="0.3">
      <c r="A129" s="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 x14ac:dyDescent="0.3">
      <c r="A130" s="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 x14ac:dyDescent="0.3">
      <c r="A131" s="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 x14ac:dyDescent="0.3">
      <c r="A132" s="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 x14ac:dyDescent="0.3">
      <c r="A133" s="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 x14ac:dyDescent="0.3">
      <c r="A134" s="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 x14ac:dyDescent="0.3">
      <c r="A135" s="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 x14ac:dyDescent="0.3">
      <c r="A136" s="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 x14ac:dyDescent="0.3">
      <c r="A137" s="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 x14ac:dyDescent="0.3">
      <c r="A138" s="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 x14ac:dyDescent="0.3">
      <c r="A139" s="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 x14ac:dyDescent="0.3">
      <c r="A140" s="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 x14ac:dyDescent="0.3">
      <c r="A141" s="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 x14ac:dyDescent="0.3">
      <c r="A142" s="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 x14ac:dyDescent="0.3">
      <c r="A143" s="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 x14ac:dyDescent="0.3">
      <c r="A144" s="5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 x14ac:dyDescent="0.3">
      <c r="A145" s="5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 x14ac:dyDescent="0.3">
      <c r="A146" s="5"/>
    </row>
    <row r="147" spans="1:11" x14ac:dyDescent="0.3">
      <c r="A147" s="5"/>
    </row>
    <row r="148" spans="1:11" x14ac:dyDescent="0.3">
      <c r="A148" s="5"/>
    </row>
    <row r="149" spans="1:11" x14ac:dyDescent="0.3">
      <c r="A149" s="5"/>
    </row>
    <row r="150" spans="1:11" x14ac:dyDescent="0.3">
      <c r="A150" s="5"/>
    </row>
    <row r="151" spans="1:11" x14ac:dyDescent="0.3">
      <c r="A151" s="5"/>
    </row>
    <row r="152" spans="1:11" x14ac:dyDescent="0.3">
      <c r="A152" s="5"/>
    </row>
    <row r="153" spans="1:11" x14ac:dyDescent="0.3">
      <c r="A153" s="5"/>
    </row>
    <row r="154" spans="1:11" x14ac:dyDescent="0.3">
      <c r="A154" s="5"/>
    </row>
    <row r="155" spans="1:11" x14ac:dyDescent="0.3">
      <c r="A155" s="5"/>
    </row>
    <row r="156" spans="1:11" x14ac:dyDescent="0.3">
      <c r="A156" s="5"/>
    </row>
    <row r="157" spans="1:11" x14ac:dyDescent="0.3">
      <c r="A157" s="5"/>
    </row>
    <row r="158" spans="1:11" x14ac:dyDescent="0.3">
      <c r="A158" s="5"/>
    </row>
    <row r="159" spans="1:11" x14ac:dyDescent="0.3">
      <c r="A159" s="5"/>
    </row>
    <row r="160" spans="1:11" x14ac:dyDescent="0.3">
      <c r="A160" s="5"/>
    </row>
    <row r="161" spans="1:1" x14ac:dyDescent="0.3">
      <c r="A161" s="5"/>
    </row>
    <row r="162" spans="1:1" x14ac:dyDescent="0.3">
      <c r="A162" s="5"/>
    </row>
    <row r="163" spans="1:1" x14ac:dyDescent="0.3">
      <c r="A163" s="5"/>
    </row>
  </sheetData>
  <mergeCells count="102">
    <mergeCell ref="A1:K1"/>
    <mergeCell ref="C60:E60"/>
    <mergeCell ref="H60:I60"/>
    <mergeCell ref="C61:E61"/>
    <mergeCell ref="H61:I61"/>
    <mergeCell ref="C62:E62"/>
    <mergeCell ref="H62:I62"/>
    <mergeCell ref="C57:E57"/>
    <mergeCell ref="H57:I57"/>
    <mergeCell ref="C58:E58"/>
    <mergeCell ref="H58:I58"/>
    <mergeCell ref="C59:E59"/>
    <mergeCell ref="H59:I59"/>
    <mergeCell ref="A53:K53"/>
    <mergeCell ref="C55:E55"/>
    <mergeCell ref="H55:I55"/>
    <mergeCell ref="C56:E56"/>
    <mergeCell ref="H56:I56"/>
    <mergeCell ref="B48:K48"/>
    <mergeCell ref="B49:K49"/>
    <mergeCell ref="B50:K50"/>
    <mergeCell ref="B51:K51"/>
    <mergeCell ref="A6:K6"/>
    <mergeCell ref="A20:K20"/>
    <mergeCell ref="A34:D34"/>
    <mergeCell ref="E34:F34"/>
    <mergeCell ref="G34:I34"/>
    <mergeCell ref="J34:K34"/>
    <mergeCell ref="B43:K43"/>
    <mergeCell ref="B44:J44"/>
    <mergeCell ref="B45:J45"/>
    <mergeCell ref="B46:J46"/>
    <mergeCell ref="B47:K47"/>
    <mergeCell ref="A38:G38"/>
    <mergeCell ref="H38:K38"/>
    <mergeCell ref="A39:G39"/>
    <mergeCell ref="H39:K39"/>
    <mergeCell ref="D40:F40"/>
    <mergeCell ref="G35:I35"/>
    <mergeCell ref="J35:K35"/>
    <mergeCell ref="G36:I36"/>
    <mergeCell ref="J36:K36"/>
    <mergeCell ref="A37:G37"/>
    <mergeCell ref="H37:K37"/>
    <mergeCell ref="F30:F31"/>
    <mergeCell ref="A33:D33"/>
    <mergeCell ref="E33:F33"/>
    <mergeCell ref="G33:I33"/>
    <mergeCell ref="J33:K33"/>
    <mergeCell ref="A30:A31"/>
    <mergeCell ref="B30:B31"/>
    <mergeCell ref="C30:C31"/>
    <mergeCell ref="D30:D31"/>
    <mergeCell ref="E30:E31"/>
    <mergeCell ref="F25:F26"/>
    <mergeCell ref="A28:A29"/>
    <mergeCell ref="B28:B29"/>
    <mergeCell ref="C28:C29"/>
    <mergeCell ref="D28:D29"/>
    <mergeCell ref="E28:E29"/>
    <mergeCell ref="F28:F29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3:F24"/>
    <mergeCell ref="A2:K2"/>
    <mergeCell ref="A3:K3"/>
    <mergeCell ref="A9:A10"/>
    <mergeCell ref="B9:B10"/>
    <mergeCell ref="C9:C10"/>
    <mergeCell ref="D9:D10"/>
    <mergeCell ref="E9:E10"/>
    <mergeCell ref="F9:F10"/>
    <mergeCell ref="D11:D12"/>
    <mergeCell ref="E11:E12"/>
    <mergeCell ref="F11:F12"/>
    <mergeCell ref="A14:A15"/>
    <mergeCell ref="B14:B15"/>
    <mergeCell ref="C14:C15"/>
    <mergeCell ref="D14:D15"/>
    <mergeCell ref="E14:E15"/>
    <mergeCell ref="F14:F15"/>
    <mergeCell ref="A11:A12"/>
    <mergeCell ref="B11:B12"/>
    <mergeCell ref="C11:C12"/>
    <mergeCell ref="F16:F17"/>
    <mergeCell ref="A19:D19"/>
    <mergeCell ref="E19:F19"/>
    <mergeCell ref="G19:I19"/>
    <mergeCell ref="J19:K19"/>
    <mergeCell ref="A16:A17"/>
    <mergeCell ref="B16:B17"/>
    <mergeCell ref="C16:C17"/>
    <mergeCell ref="D16:D17"/>
    <mergeCell ref="E16:E17"/>
  </mergeCells>
  <pageMargins left="0.70866141732283472" right="0.70866141732283472" top="0.74803149606299213" bottom="0.74803149606299213" header="0.31496062992125984" footer="0.31496062992125984"/>
  <pageSetup paperSize="9" scale="3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4F02-455F-485E-959F-9E80CD3AE9F9}">
  <sheetPr>
    <pageSetUpPr fitToPage="1"/>
  </sheetPr>
  <dimension ref="A1:H175"/>
  <sheetViews>
    <sheetView topLeftCell="A19" zoomScale="55" zoomScaleNormal="55" workbookViewId="0">
      <selection activeCell="I1" sqref="I1:Q1048576"/>
    </sheetView>
  </sheetViews>
  <sheetFormatPr defaultColWidth="9" defaultRowHeight="15.6" x14ac:dyDescent="0.3"/>
  <cols>
    <col min="1" max="1" width="17.88671875" style="4" bestFit="1" customWidth="1"/>
    <col min="2" max="2" width="54.6640625" style="4" bestFit="1" customWidth="1"/>
    <col min="3" max="3" width="8.21875" style="3" bestFit="1" customWidth="1"/>
    <col min="4" max="4" width="77.33203125" style="4" customWidth="1"/>
    <col min="5" max="5" width="8.5546875" style="4" customWidth="1"/>
    <col min="6" max="6" width="12.6640625" style="4" customWidth="1"/>
    <col min="7" max="7" width="14.109375" style="4" customWidth="1"/>
    <col min="8" max="8" width="32.109375" style="4" customWidth="1"/>
    <col min="9" max="16384" width="9" style="4"/>
  </cols>
  <sheetData>
    <row r="1" spans="1:8" ht="27.6" customHeight="1" x14ac:dyDescent="0.3">
      <c r="A1" s="128" t="str">
        <f>C1</f>
        <v>НАЗВА КОМПАНІЇ</v>
      </c>
      <c r="B1" s="128"/>
      <c r="C1" s="127" t="s">
        <v>71</v>
      </c>
      <c r="D1" s="127"/>
      <c r="E1" s="127"/>
      <c r="F1" s="127"/>
      <c r="G1" s="127"/>
      <c r="H1" s="127"/>
    </row>
    <row r="2" spans="1:8" ht="27.6" customHeight="1" x14ac:dyDescent="0.3">
      <c r="A2" s="128" t="str">
        <f>A1</f>
        <v>НАЗВА КОМПАНІЇ</v>
      </c>
      <c r="B2" s="128"/>
      <c r="C2" s="94" t="s">
        <v>70</v>
      </c>
      <c r="D2" s="94"/>
      <c r="E2" s="94"/>
      <c r="F2" s="94"/>
      <c r="G2" s="94"/>
      <c r="H2" s="94"/>
    </row>
    <row r="3" spans="1:8" ht="56.4" customHeight="1" thickBot="1" x14ac:dyDescent="0.35">
      <c r="A3" s="128" t="str">
        <f t="shared" ref="A3:A66" si="0">A2</f>
        <v>НАЗВА КОМПАНІЇ</v>
      </c>
      <c r="C3" s="95" t="s">
        <v>55</v>
      </c>
      <c r="D3" s="95"/>
      <c r="E3" s="95"/>
      <c r="F3" s="95"/>
      <c r="G3" s="95"/>
      <c r="H3" s="95"/>
    </row>
    <row r="4" spans="1:8" s="55" customFormat="1" ht="45.6" customHeight="1" thickBot="1" x14ac:dyDescent="0.35">
      <c r="A4" s="128" t="str">
        <f t="shared" si="0"/>
        <v>НАЗВА КОМПАНІЇ</v>
      </c>
      <c r="C4" s="6" t="s">
        <v>15</v>
      </c>
      <c r="D4" s="22" t="s">
        <v>16</v>
      </c>
      <c r="E4" s="22" t="s">
        <v>17</v>
      </c>
      <c r="F4" s="22" t="s">
        <v>18</v>
      </c>
      <c r="G4" s="22" t="s">
        <v>44</v>
      </c>
      <c r="H4" s="22" t="s">
        <v>45</v>
      </c>
    </row>
    <row r="5" spans="1:8" s="10" customFormat="1" ht="16.2" thickBot="1" x14ac:dyDescent="0.35">
      <c r="A5" s="128" t="str">
        <f t="shared" si="0"/>
        <v>НАЗВА КОМПАНІЇ</v>
      </c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</row>
    <row r="6" spans="1:8" s="10" customFormat="1" ht="15" customHeight="1" thickBot="1" x14ac:dyDescent="0.35">
      <c r="A6" s="128" t="str">
        <f t="shared" si="0"/>
        <v>НАЗВА КОМПАНІЇ</v>
      </c>
      <c r="B6" s="10" t="str">
        <f>C6</f>
        <v>1. Фасад 2-х поверхової будівлі виробничого корпусу</v>
      </c>
      <c r="C6" s="142" t="s">
        <v>72</v>
      </c>
      <c r="D6" s="143"/>
      <c r="E6" s="143"/>
      <c r="F6" s="143"/>
      <c r="G6" s="143"/>
      <c r="H6" s="143"/>
    </row>
    <row r="7" spans="1:8" ht="37.799999999999997" customHeight="1" x14ac:dyDescent="0.3">
      <c r="A7" s="128" t="str">
        <f t="shared" si="0"/>
        <v>НАЗВА КОМПАНІЇ</v>
      </c>
      <c r="B7" s="4" t="str">
        <f>B6</f>
        <v>1. Фасад 2-х поверхової будівлі виробничого корпусу</v>
      </c>
      <c r="C7" s="138">
        <v>1</v>
      </c>
      <c r="D7" s="148" t="s">
        <v>7</v>
      </c>
      <c r="E7" s="49" t="s">
        <v>0</v>
      </c>
      <c r="F7" s="54">
        <v>644.70000000000005</v>
      </c>
      <c r="G7" s="149">
        <f>КП!E7</f>
        <v>0</v>
      </c>
      <c r="H7" s="150">
        <f>F7*G7</f>
        <v>0</v>
      </c>
    </row>
    <row r="8" spans="1:8" ht="37.799999999999997" customHeight="1" x14ac:dyDescent="0.3">
      <c r="A8" s="128" t="str">
        <f t="shared" si="0"/>
        <v>НАЗВА КОМПАНІЇ</v>
      </c>
      <c r="B8" s="4" t="str">
        <f t="shared" ref="B8:B57" si="1">B7</f>
        <v>1. Фасад 2-х поверхової будівлі виробничого корпусу</v>
      </c>
      <c r="C8" s="52">
        <v>2</v>
      </c>
      <c r="D8" s="2" t="s">
        <v>8</v>
      </c>
      <c r="E8" s="1" t="s">
        <v>2</v>
      </c>
      <c r="F8" s="13">
        <v>70.3</v>
      </c>
      <c r="G8" s="43">
        <f>КП!E8</f>
        <v>0</v>
      </c>
      <c r="H8" s="151">
        <f>F8*G8</f>
        <v>0</v>
      </c>
    </row>
    <row r="9" spans="1:8" ht="37.799999999999997" customHeight="1" x14ac:dyDescent="0.3">
      <c r="A9" s="128" t="str">
        <f t="shared" si="0"/>
        <v>НАЗВА КОМПАНІЇ</v>
      </c>
      <c r="B9" s="4" t="str">
        <f t="shared" si="1"/>
        <v>1. Фасад 2-х поверхової будівлі виробничого корпусу</v>
      </c>
      <c r="C9" s="152">
        <v>3</v>
      </c>
      <c r="D9" s="144" t="s">
        <v>9</v>
      </c>
      <c r="E9" s="145" t="s">
        <v>2</v>
      </c>
      <c r="F9" s="146">
        <v>70.3</v>
      </c>
      <c r="G9" s="147">
        <f>КП!E9</f>
        <v>0</v>
      </c>
      <c r="H9" s="153">
        <f t="shared" ref="H9:H18" si="2">F9*G9</f>
        <v>0</v>
      </c>
    </row>
    <row r="10" spans="1:8" ht="37.799999999999997" customHeight="1" x14ac:dyDescent="0.3">
      <c r="A10" s="128" t="str">
        <f t="shared" si="0"/>
        <v>НАЗВА КОМПАНІЇ</v>
      </c>
      <c r="B10" s="4" t="str">
        <f t="shared" si="1"/>
        <v>1. Фасад 2-х поверхової будівлі виробничого корпусу</v>
      </c>
      <c r="C10" s="152"/>
      <c r="D10" s="144"/>
      <c r="E10" s="145"/>
      <c r="F10" s="146"/>
      <c r="G10" s="147">
        <f>КП!E10</f>
        <v>0</v>
      </c>
      <c r="H10" s="153"/>
    </row>
    <row r="11" spans="1:8" ht="37.799999999999997" customHeight="1" x14ac:dyDescent="0.3">
      <c r="A11" s="128" t="str">
        <f t="shared" si="0"/>
        <v>НАЗВА КОМПАНІЇ</v>
      </c>
      <c r="B11" s="4" t="str">
        <f t="shared" si="1"/>
        <v>1. Фасад 2-х поверхової будівлі виробничого корпусу</v>
      </c>
      <c r="C11" s="152">
        <v>4</v>
      </c>
      <c r="D11" s="144" t="s">
        <v>39</v>
      </c>
      <c r="E11" s="145" t="s">
        <v>0</v>
      </c>
      <c r="F11" s="146">
        <v>551</v>
      </c>
      <c r="G11" s="147">
        <f>КП!E11</f>
        <v>0</v>
      </c>
      <c r="H11" s="153">
        <f t="shared" si="2"/>
        <v>0</v>
      </c>
    </row>
    <row r="12" spans="1:8" ht="37.799999999999997" customHeight="1" x14ac:dyDescent="0.3">
      <c r="A12" s="128" t="str">
        <f t="shared" si="0"/>
        <v>НАЗВА КОМПАНІЇ</v>
      </c>
      <c r="B12" s="4" t="str">
        <f t="shared" si="1"/>
        <v>1. Фасад 2-х поверхової будівлі виробничого корпусу</v>
      </c>
      <c r="C12" s="152"/>
      <c r="D12" s="144"/>
      <c r="E12" s="145"/>
      <c r="F12" s="146"/>
      <c r="G12" s="147">
        <f>КП!E12</f>
        <v>0</v>
      </c>
      <c r="H12" s="153"/>
    </row>
    <row r="13" spans="1:8" ht="37.799999999999997" customHeight="1" x14ac:dyDescent="0.3">
      <c r="A13" s="128" t="str">
        <f t="shared" si="0"/>
        <v>НАЗВА КОМПАНІЇ</v>
      </c>
      <c r="B13" s="4" t="str">
        <f t="shared" si="1"/>
        <v>1. Фасад 2-х поверхової будівлі виробничого корпусу</v>
      </c>
      <c r="C13" s="52">
        <v>5</v>
      </c>
      <c r="D13" s="2" t="s">
        <v>10</v>
      </c>
      <c r="E13" s="1" t="s">
        <v>0</v>
      </c>
      <c r="F13" s="13">
        <v>306.8</v>
      </c>
      <c r="G13" s="43">
        <f>КП!E13</f>
        <v>0</v>
      </c>
      <c r="H13" s="151">
        <f t="shared" si="2"/>
        <v>0</v>
      </c>
    </row>
    <row r="14" spans="1:8" ht="37.799999999999997" customHeight="1" x14ac:dyDescent="0.3">
      <c r="A14" s="128" t="str">
        <f t="shared" si="0"/>
        <v>НАЗВА КОМПАНІЇ</v>
      </c>
      <c r="B14" s="4" t="str">
        <f t="shared" si="1"/>
        <v>1. Фасад 2-х поверхової будівлі виробничого корпусу</v>
      </c>
      <c r="C14" s="152">
        <v>6</v>
      </c>
      <c r="D14" s="144" t="s">
        <v>11</v>
      </c>
      <c r="E14" s="145" t="s">
        <v>0</v>
      </c>
      <c r="F14" s="146">
        <v>162.5</v>
      </c>
      <c r="G14" s="147">
        <f>КП!E14</f>
        <v>0</v>
      </c>
      <c r="H14" s="153">
        <f t="shared" si="2"/>
        <v>0</v>
      </c>
    </row>
    <row r="15" spans="1:8" ht="37.799999999999997" customHeight="1" x14ac:dyDescent="0.3">
      <c r="A15" s="128" t="str">
        <f t="shared" si="0"/>
        <v>НАЗВА КОМПАНІЇ</v>
      </c>
      <c r="B15" s="4" t="str">
        <f t="shared" si="1"/>
        <v>1. Фасад 2-х поверхової будівлі виробничого корпусу</v>
      </c>
      <c r="C15" s="152"/>
      <c r="D15" s="144"/>
      <c r="E15" s="145"/>
      <c r="F15" s="146"/>
      <c r="G15" s="147">
        <f>КП!E15</f>
        <v>0</v>
      </c>
      <c r="H15" s="153"/>
    </row>
    <row r="16" spans="1:8" ht="37.799999999999997" customHeight="1" x14ac:dyDescent="0.3">
      <c r="A16" s="128" t="str">
        <f t="shared" si="0"/>
        <v>НАЗВА КОМПАНІЇ</v>
      </c>
      <c r="B16" s="4" t="str">
        <f t="shared" si="1"/>
        <v>1. Фасад 2-х поверхової будівлі виробничого корпусу</v>
      </c>
      <c r="C16" s="152">
        <v>7</v>
      </c>
      <c r="D16" s="144" t="s">
        <v>12</v>
      </c>
      <c r="E16" s="145" t="s">
        <v>2</v>
      </c>
      <c r="F16" s="146">
        <v>242.25</v>
      </c>
      <c r="G16" s="147">
        <f>КП!E16</f>
        <v>0</v>
      </c>
      <c r="H16" s="153">
        <f t="shared" si="2"/>
        <v>0</v>
      </c>
    </row>
    <row r="17" spans="1:8" ht="37.799999999999997" customHeight="1" x14ac:dyDescent="0.3">
      <c r="A17" s="128" t="str">
        <f t="shared" si="0"/>
        <v>НАЗВА КОМПАНІЇ</v>
      </c>
      <c r="B17" s="4" t="str">
        <f t="shared" si="1"/>
        <v>1. Фасад 2-х поверхової будівлі виробничого корпусу</v>
      </c>
      <c r="C17" s="152"/>
      <c r="D17" s="144"/>
      <c r="E17" s="145"/>
      <c r="F17" s="146"/>
      <c r="G17" s="147">
        <f>КП!E17</f>
        <v>0</v>
      </c>
      <c r="H17" s="153"/>
    </row>
    <row r="18" spans="1:8" ht="37.799999999999997" customHeight="1" x14ac:dyDescent="0.3">
      <c r="A18" s="128" t="str">
        <f t="shared" si="0"/>
        <v>НАЗВА КОМПАНІЇ</v>
      </c>
      <c r="B18" s="4" t="str">
        <f t="shared" si="1"/>
        <v>1. Фасад 2-х поверхової будівлі виробничого корпусу</v>
      </c>
      <c r="C18" s="52">
        <v>8</v>
      </c>
      <c r="D18" s="2" t="s">
        <v>13</v>
      </c>
      <c r="E18" s="1" t="s">
        <v>2</v>
      </c>
      <c r="F18" s="13">
        <v>70.3</v>
      </c>
      <c r="G18" s="43">
        <f>КП!E18</f>
        <v>0</v>
      </c>
      <c r="H18" s="151">
        <f t="shared" si="2"/>
        <v>0</v>
      </c>
    </row>
    <row r="19" spans="1:8" ht="37.799999999999997" customHeight="1" thickBot="1" x14ac:dyDescent="0.35">
      <c r="A19" s="128" t="str">
        <f t="shared" si="0"/>
        <v>НАЗВА КОМПАНІЇ</v>
      </c>
      <c r="B19" s="4" t="str">
        <f t="shared" si="1"/>
        <v>1. Фасад 2-х поверхової будівлі виробничого корпусу</v>
      </c>
      <c r="C19" s="164">
        <v>9</v>
      </c>
      <c r="D19" s="139" t="s">
        <v>48</v>
      </c>
      <c r="E19" s="139"/>
      <c r="F19" s="139"/>
      <c r="G19" s="140"/>
      <c r="H19" s="141">
        <f>SUM(H7:H18)</f>
        <v>0</v>
      </c>
    </row>
    <row r="20" spans="1:8" ht="37.799999999999997" customHeight="1" x14ac:dyDescent="0.3">
      <c r="A20" s="128" t="str">
        <f t="shared" si="0"/>
        <v>НАЗВА КОМПАНІЇ</v>
      </c>
      <c r="B20" s="4" t="str">
        <f t="shared" si="1"/>
        <v>1. Фасад 2-х поверхової будівлі виробничого корпусу</v>
      </c>
      <c r="C20" s="165">
        <v>10</v>
      </c>
      <c r="D20" s="129" t="s">
        <v>4</v>
      </c>
      <c r="E20" s="45" t="s">
        <v>0</v>
      </c>
      <c r="F20" s="53">
        <f>1.03*F7</f>
        <v>664.04100000000005</v>
      </c>
      <c r="G20" s="130">
        <f>КП!J7</f>
        <v>0</v>
      </c>
      <c r="H20" s="37">
        <f>F20*G20</f>
        <v>0</v>
      </c>
    </row>
    <row r="21" spans="1:8" ht="37.799999999999997" customHeight="1" x14ac:dyDescent="0.3">
      <c r="A21" s="128" t="str">
        <f t="shared" si="0"/>
        <v>НАЗВА КОМПАНІЇ</v>
      </c>
      <c r="B21" s="4" t="str">
        <f t="shared" si="1"/>
        <v>1. Фасад 2-х поверхової будівлі виробничого корпусу</v>
      </c>
      <c r="C21" s="166">
        <v>11</v>
      </c>
      <c r="D21" s="12" t="s">
        <v>5</v>
      </c>
      <c r="E21" s="1" t="s">
        <v>0</v>
      </c>
      <c r="F21" s="13">
        <f>0.3*F8</f>
        <v>21.09</v>
      </c>
      <c r="G21" s="14">
        <f>КП!J8</f>
        <v>0</v>
      </c>
      <c r="H21" s="15">
        <f t="shared" ref="H21:H30" si="3">F21*G21</f>
        <v>0</v>
      </c>
    </row>
    <row r="22" spans="1:8" ht="37.799999999999997" customHeight="1" x14ac:dyDescent="0.3">
      <c r="A22" s="128" t="str">
        <f t="shared" si="0"/>
        <v>НАЗВА КОМПАНІЇ</v>
      </c>
      <c r="B22" s="4" t="str">
        <f t="shared" si="1"/>
        <v>1. Фасад 2-х поверхової будівлі виробничого корпусу</v>
      </c>
      <c r="C22" s="165">
        <v>12</v>
      </c>
      <c r="D22" s="12" t="s">
        <v>38</v>
      </c>
      <c r="E22" s="13" t="s">
        <v>0</v>
      </c>
      <c r="F22" s="13">
        <f>F9*0.3</f>
        <v>21.09</v>
      </c>
      <c r="G22" s="14">
        <f>КП!J9</f>
        <v>0</v>
      </c>
      <c r="H22" s="15">
        <f t="shared" si="3"/>
        <v>0</v>
      </c>
    </row>
    <row r="23" spans="1:8" ht="37.799999999999997" customHeight="1" x14ac:dyDescent="0.3">
      <c r="A23" s="128" t="str">
        <f t="shared" si="0"/>
        <v>НАЗВА КОМПАНІЇ</v>
      </c>
      <c r="B23" s="4" t="str">
        <f t="shared" si="1"/>
        <v>1. Фасад 2-х поверхової будівлі виробничого корпусу</v>
      </c>
      <c r="C23" s="166">
        <v>13</v>
      </c>
      <c r="D23" s="12" t="s">
        <v>42</v>
      </c>
      <c r="E23" s="13" t="s">
        <v>0</v>
      </c>
      <c r="F23" s="13">
        <f>0.3*F9</f>
        <v>21.09</v>
      </c>
      <c r="G23" s="14">
        <f>КП!J10</f>
        <v>0</v>
      </c>
      <c r="H23" s="15">
        <f t="shared" si="3"/>
        <v>0</v>
      </c>
    </row>
    <row r="24" spans="1:8" ht="37.799999999999997" customHeight="1" x14ac:dyDescent="0.3">
      <c r="A24" s="128" t="str">
        <f t="shared" si="0"/>
        <v>НАЗВА КОМПАНІЇ</v>
      </c>
      <c r="B24" s="4" t="str">
        <f t="shared" si="1"/>
        <v>1. Фасад 2-х поверхової будівлі виробничого корпусу</v>
      </c>
      <c r="C24" s="165">
        <v>14</v>
      </c>
      <c r="D24" s="12" t="s">
        <v>41</v>
      </c>
      <c r="E24" s="1" t="s">
        <v>0</v>
      </c>
      <c r="F24" s="13">
        <v>551</v>
      </c>
      <c r="G24" s="14">
        <f>КП!J11</f>
        <v>0</v>
      </c>
      <c r="H24" s="15">
        <f t="shared" si="3"/>
        <v>0</v>
      </c>
    </row>
    <row r="25" spans="1:8" ht="37.799999999999997" customHeight="1" x14ac:dyDescent="0.3">
      <c r="A25" s="128" t="str">
        <f t="shared" si="0"/>
        <v>НАЗВА КОМПАНІЇ</v>
      </c>
      <c r="B25" s="4" t="str">
        <f t="shared" si="1"/>
        <v>1. Фасад 2-х поверхової будівлі виробничого корпусу</v>
      </c>
      <c r="C25" s="166">
        <v>15</v>
      </c>
      <c r="D25" s="12" t="s">
        <v>40</v>
      </c>
      <c r="E25" s="1" t="s">
        <v>0</v>
      </c>
      <c r="F25" s="13">
        <f>1.25*F11</f>
        <v>688.75</v>
      </c>
      <c r="G25" s="14">
        <f>КП!J12</f>
        <v>0</v>
      </c>
      <c r="H25" s="15">
        <f>F25*G25</f>
        <v>0</v>
      </c>
    </row>
    <row r="26" spans="1:8" ht="37.799999999999997" customHeight="1" x14ac:dyDescent="0.3">
      <c r="A26" s="128" t="str">
        <f t="shared" si="0"/>
        <v>НАЗВА КОМПАНІЇ</v>
      </c>
      <c r="B26" s="4" t="str">
        <f t="shared" si="1"/>
        <v>1. Фасад 2-х поверхової будівлі виробничого корпусу</v>
      </c>
      <c r="C26" s="165">
        <v>16</v>
      </c>
      <c r="D26" s="12" t="s">
        <v>43</v>
      </c>
      <c r="E26" s="13" t="s">
        <v>0</v>
      </c>
      <c r="F26" s="13">
        <f>F14</f>
        <v>162.5</v>
      </c>
      <c r="G26" s="14">
        <f>КП!J14</f>
        <v>0</v>
      </c>
      <c r="H26" s="15">
        <f t="shared" si="3"/>
        <v>0</v>
      </c>
    </row>
    <row r="27" spans="1:8" ht="37.799999999999997" customHeight="1" x14ac:dyDescent="0.3">
      <c r="A27" s="128" t="str">
        <f t="shared" si="0"/>
        <v>НАЗВА КОМПАНІЇ</v>
      </c>
      <c r="B27" s="4" t="str">
        <f t="shared" si="1"/>
        <v>1. Фасад 2-х поверхової будівлі виробничого корпусу</v>
      </c>
      <c r="C27" s="166">
        <v>17</v>
      </c>
      <c r="D27" s="12" t="s">
        <v>14</v>
      </c>
      <c r="E27" s="13" t="s">
        <v>0</v>
      </c>
      <c r="F27" s="13">
        <f>F14</f>
        <v>162.5</v>
      </c>
      <c r="G27" s="14">
        <f>КП!J15</f>
        <v>0</v>
      </c>
      <c r="H27" s="15">
        <f t="shared" si="3"/>
        <v>0</v>
      </c>
    </row>
    <row r="28" spans="1:8" ht="37.799999999999997" customHeight="1" x14ac:dyDescent="0.3">
      <c r="A28" s="128" t="str">
        <f t="shared" si="0"/>
        <v>НАЗВА КОМПАНІЇ</v>
      </c>
      <c r="B28" s="4" t="str">
        <f t="shared" si="1"/>
        <v>1. Фасад 2-х поверхової будівлі виробничого корпусу</v>
      </c>
      <c r="C28" s="165">
        <v>18</v>
      </c>
      <c r="D28" s="12" t="s">
        <v>6</v>
      </c>
      <c r="E28" s="13" t="s">
        <v>2</v>
      </c>
      <c r="F28" s="13">
        <f>F16</f>
        <v>242.25</v>
      </c>
      <c r="G28" s="14">
        <f>КП!J16</f>
        <v>0</v>
      </c>
      <c r="H28" s="15">
        <f t="shared" si="3"/>
        <v>0</v>
      </c>
    </row>
    <row r="29" spans="1:8" ht="37.799999999999997" customHeight="1" x14ac:dyDescent="0.3">
      <c r="A29" s="128" t="str">
        <f t="shared" si="0"/>
        <v>НАЗВА КОМПАНІЇ</v>
      </c>
      <c r="B29" s="4" t="str">
        <f t="shared" si="1"/>
        <v>1. Фасад 2-х поверхової будівлі виробничого корпусу</v>
      </c>
      <c r="C29" s="166">
        <v>19</v>
      </c>
      <c r="D29" s="12" t="s">
        <v>1</v>
      </c>
      <c r="E29" s="13" t="s">
        <v>2</v>
      </c>
      <c r="F29" s="13">
        <v>255</v>
      </c>
      <c r="G29" s="14">
        <f>КП!J17</f>
        <v>0</v>
      </c>
      <c r="H29" s="15">
        <f t="shared" si="3"/>
        <v>0</v>
      </c>
    </row>
    <row r="30" spans="1:8" ht="37.799999999999997" customHeight="1" x14ac:dyDescent="0.3">
      <c r="A30" s="128" t="str">
        <f t="shared" si="0"/>
        <v>НАЗВА КОМПАНІЇ</v>
      </c>
      <c r="B30" s="4" t="str">
        <f t="shared" si="1"/>
        <v>1. Фасад 2-х поверхової будівлі виробничого корпусу</v>
      </c>
      <c r="C30" s="165">
        <v>20</v>
      </c>
      <c r="D30" s="12" t="s">
        <v>3</v>
      </c>
      <c r="E30" s="13" t="s">
        <v>0</v>
      </c>
      <c r="F30" s="13">
        <v>19.329999999999998</v>
      </c>
      <c r="G30" s="14">
        <f>КП!J18</f>
        <v>0</v>
      </c>
      <c r="H30" s="15">
        <f t="shared" si="3"/>
        <v>0</v>
      </c>
    </row>
    <row r="31" spans="1:8" ht="37.799999999999997" customHeight="1" thickBot="1" x14ac:dyDescent="0.35">
      <c r="A31" s="128" t="str">
        <f t="shared" si="0"/>
        <v>НАЗВА КОМПАНІЇ</v>
      </c>
      <c r="B31" s="4" t="str">
        <f t="shared" si="1"/>
        <v>1. Фасад 2-х поверхової будівлі виробничого корпусу</v>
      </c>
      <c r="C31" s="166">
        <v>21</v>
      </c>
      <c r="D31" s="139" t="s">
        <v>49</v>
      </c>
      <c r="E31" s="139"/>
      <c r="F31" s="139"/>
      <c r="G31" s="140"/>
      <c r="H31" s="141">
        <f>SUM(H20:H30)</f>
        <v>0</v>
      </c>
    </row>
    <row r="32" spans="1:8" s="10" customFormat="1" ht="16.2" thickBot="1" x14ac:dyDescent="0.35">
      <c r="A32" s="128" t="str">
        <f t="shared" si="0"/>
        <v>НАЗВА КОМПАНІЇ</v>
      </c>
      <c r="B32" s="10" t="str">
        <f>C32</f>
        <v>2.  Фасад 4-х поверхового адміністративного корпусу</v>
      </c>
      <c r="C32" s="162" t="s">
        <v>50</v>
      </c>
      <c r="D32" s="163"/>
      <c r="E32" s="163"/>
      <c r="F32" s="163"/>
      <c r="G32" s="163"/>
      <c r="H32" s="163"/>
    </row>
    <row r="33" spans="1:8" ht="37.799999999999997" customHeight="1" x14ac:dyDescent="0.3">
      <c r="A33" s="128" t="str">
        <f t="shared" si="0"/>
        <v>НАЗВА КОМПАНІЇ</v>
      </c>
      <c r="B33" s="4" t="str">
        <f t="shared" si="1"/>
        <v>2.  Фасад 4-х поверхового адміністративного корпусу</v>
      </c>
      <c r="C33" s="138">
        <v>22</v>
      </c>
      <c r="D33" s="148" t="s">
        <v>7</v>
      </c>
      <c r="E33" s="49" t="s">
        <v>0</v>
      </c>
      <c r="F33" s="54">
        <v>1055.5999999999999</v>
      </c>
      <c r="G33" s="149">
        <f>КП!E21</f>
        <v>0</v>
      </c>
      <c r="H33" s="150">
        <f>F33*G33</f>
        <v>0</v>
      </c>
    </row>
    <row r="34" spans="1:8" ht="37.799999999999997" customHeight="1" x14ac:dyDescent="0.3">
      <c r="A34" s="128" t="str">
        <f t="shared" si="0"/>
        <v>НАЗВА КОМПАНІЇ</v>
      </c>
      <c r="B34" s="4" t="str">
        <f t="shared" si="1"/>
        <v>2.  Фасад 4-х поверхового адміністративного корпусу</v>
      </c>
      <c r="C34" s="52">
        <v>23</v>
      </c>
      <c r="D34" s="2" t="s">
        <v>8</v>
      </c>
      <c r="E34" s="1" t="s">
        <v>2</v>
      </c>
      <c r="F34" s="13">
        <v>27.5</v>
      </c>
      <c r="G34" s="43">
        <f>КП!E22</f>
        <v>0</v>
      </c>
      <c r="H34" s="151">
        <f>F34*G34</f>
        <v>0</v>
      </c>
    </row>
    <row r="35" spans="1:8" ht="37.799999999999997" customHeight="1" x14ac:dyDescent="0.3">
      <c r="A35" s="128" t="str">
        <f t="shared" si="0"/>
        <v>НАЗВА КОМПАНІЇ</v>
      </c>
      <c r="B35" s="4" t="str">
        <f t="shared" si="1"/>
        <v>2.  Фасад 4-х поверхового адміністративного корпусу</v>
      </c>
      <c r="C35" s="152">
        <v>24</v>
      </c>
      <c r="D35" s="144" t="s">
        <v>9</v>
      </c>
      <c r="E35" s="145" t="s">
        <v>2</v>
      </c>
      <c r="F35" s="146">
        <v>27.5</v>
      </c>
      <c r="G35" s="92">
        <f>КП!E23</f>
        <v>0</v>
      </c>
      <c r="H35" s="153">
        <f t="shared" ref="H35:H44" si="4">F35*G35</f>
        <v>0</v>
      </c>
    </row>
    <row r="36" spans="1:8" ht="37.799999999999997" customHeight="1" x14ac:dyDescent="0.3">
      <c r="A36" s="128" t="str">
        <f t="shared" si="0"/>
        <v>НАЗВА КОМПАНІЇ</v>
      </c>
      <c r="B36" s="4" t="str">
        <f t="shared" si="1"/>
        <v>2.  Фасад 4-х поверхового адміністративного корпусу</v>
      </c>
      <c r="C36" s="152"/>
      <c r="D36" s="144"/>
      <c r="E36" s="145"/>
      <c r="F36" s="146"/>
      <c r="G36" s="93">
        <f>КП!E24</f>
        <v>0</v>
      </c>
      <c r="H36" s="153"/>
    </row>
    <row r="37" spans="1:8" ht="37.799999999999997" customHeight="1" x14ac:dyDescent="0.3">
      <c r="A37" s="128" t="str">
        <f t="shared" si="0"/>
        <v>НАЗВА КОМПАНІЇ</v>
      </c>
      <c r="B37" s="4" t="str">
        <f t="shared" si="1"/>
        <v>2.  Фасад 4-х поверхового адміністративного корпусу</v>
      </c>
      <c r="C37" s="152">
        <v>25</v>
      </c>
      <c r="D37" s="144" t="s">
        <v>39</v>
      </c>
      <c r="E37" s="145" t="s">
        <v>0</v>
      </c>
      <c r="F37" s="146">
        <v>1011.5</v>
      </c>
      <c r="G37" s="92">
        <f>КП!E25</f>
        <v>0</v>
      </c>
      <c r="H37" s="153">
        <f t="shared" si="4"/>
        <v>0</v>
      </c>
    </row>
    <row r="38" spans="1:8" ht="37.799999999999997" customHeight="1" x14ac:dyDescent="0.3">
      <c r="A38" s="128" t="str">
        <f t="shared" si="0"/>
        <v>НАЗВА КОМПАНІЇ</v>
      </c>
      <c r="B38" s="4" t="str">
        <f t="shared" si="1"/>
        <v>2.  Фасад 4-х поверхового адміністративного корпусу</v>
      </c>
      <c r="C38" s="152"/>
      <c r="D38" s="144"/>
      <c r="E38" s="145"/>
      <c r="F38" s="146"/>
      <c r="G38" s="93">
        <f>КП!E26</f>
        <v>0</v>
      </c>
      <c r="H38" s="153"/>
    </row>
    <row r="39" spans="1:8" ht="37.799999999999997" customHeight="1" x14ac:dyDescent="0.3">
      <c r="A39" s="128" t="str">
        <f t="shared" si="0"/>
        <v>НАЗВА КОМПАНІЇ</v>
      </c>
      <c r="B39" s="4" t="str">
        <f t="shared" si="1"/>
        <v>2.  Фасад 4-х поверхового адміністративного корпусу</v>
      </c>
      <c r="C39" s="52">
        <v>26</v>
      </c>
      <c r="D39" s="2" t="s">
        <v>10</v>
      </c>
      <c r="E39" s="1" t="s">
        <v>0</v>
      </c>
      <c r="F39" s="13">
        <v>447.84999999999997</v>
      </c>
      <c r="G39" s="43">
        <f>КП!E27</f>
        <v>0</v>
      </c>
      <c r="H39" s="151">
        <f t="shared" si="4"/>
        <v>0</v>
      </c>
    </row>
    <row r="40" spans="1:8" ht="37.799999999999997" customHeight="1" x14ac:dyDescent="0.3">
      <c r="A40" s="128" t="str">
        <f t="shared" si="0"/>
        <v>НАЗВА КОМПАНІЇ</v>
      </c>
      <c r="B40" s="4" t="str">
        <f t="shared" si="1"/>
        <v>2.  Фасад 4-х поверхового адміністративного корпусу</v>
      </c>
      <c r="C40" s="152">
        <v>27</v>
      </c>
      <c r="D40" s="144" t="s">
        <v>11</v>
      </c>
      <c r="E40" s="145" t="s">
        <v>0</v>
      </c>
      <c r="F40" s="146">
        <v>156.69999999999999</v>
      </c>
      <c r="G40" s="92">
        <f>КП!E28</f>
        <v>0</v>
      </c>
      <c r="H40" s="153">
        <f t="shared" si="4"/>
        <v>0</v>
      </c>
    </row>
    <row r="41" spans="1:8" ht="37.799999999999997" customHeight="1" x14ac:dyDescent="0.3">
      <c r="A41" s="128" t="str">
        <f t="shared" si="0"/>
        <v>НАЗВА КОМПАНІЇ</v>
      </c>
      <c r="B41" s="4" t="str">
        <f t="shared" si="1"/>
        <v>2.  Фасад 4-х поверхового адміністративного корпусу</v>
      </c>
      <c r="C41" s="152"/>
      <c r="D41" s="144"/>
      <c r="E41" s="145"/>
      <c r="F41" s="146"/>
      <c r="G41" s="93">
        <f>КП!E29</f>
        <v>0</v>
      </c>
      <c r="H41" s="153"/>
    </row>
    <row r="42" spans="1:8" ht="37.799999999999997" customHeight="1" x14ac:dyDescent="0.3">
      <c r="A42" s="128" t="str">
        <f t="shared" si="0"/>
        <v>НАЗВА КОМПАНІЇ</v>
      </c>
      <c r="B42" s="4" t="str">
        <f t="shared" si="1"/>
        <v>2.  Фасад 4-х поверхового адміністративного корпусу</v>
      </c>
      <c r="C42" s="152">
        <v>28</v>
      </c>
      <c r="D42" s="144" t="s">
        <v>12</v>
      </c>
      <c r="E42" s="145" t="s">
        <v>2</v>
      </c>
      <c r="F42" s="146">
        <v>208.85000000000002</v>
      </c>
      <c r="G42" s="92">
        <f>КП!E30</f>
        <v>0</v>
      </c>
      <c r="H42" s="153">
        <f t="shared" si="4"/>
        <v>0</v>
      </c>
    </row>
    <row r="43" spans="1:8" ht="37.799999999999997" customHeight="1" x14ac:dyDescent="0.3">
      <c r="A43" s="128" t="str">
        <f t="shared" si="0"/>
        <v>НАЗВА КОМПАНІЇ</v>
      </c>
      <c r="B43" s="4" t="str">
        <f t="shared" si="1"/>
        <v>2.  Фасад 4-х поверхового адміністративного корпусу</v>
      </c>
      <c r="C43" s="152"/>
      <c r="D43" s="144"/>
      <c r="E43" s="145"/>
      <c r="F43" s="146"/>
      <c r="G43" s="93">
        <f>КП!E31</f>
        <v>0</v>
      </c>
      <c r="H43" s="153"/>
    </row>
    <row r="44" spans="1:8" ht="37.799999999999997" customHeight="1" x14ac:dyDescent="0.3">
      <c r="A44" s="128" t="str">
        <f t="shared" si="0"/>
        <v>НАЗВА КОМПАНІЇ</v>
      </c>
      <c r="B44" s="4" t="str">
        <f t="shared" si="1"/>
        <v>2.  Фасад 4-х поверхового адміністративного корпусу</v>
      </c>
      <c r="C44" s="52">
        <v>29</v>
      </c>
      <c r="D44" s="2" t="s">
        <v>13</v>
      </c>
      <c r="E44" s="1" t="s">
        <v>2</v>
      </c>
      <c r="F44" s="13">
        <v>204.5</v>
      </c>
      <c r="G44" s="43">
        <f>КП!E32</f>
        <v>0</v>
      </c>
      <c r="H44" s="151">
        <f t="shared" si="4"/>
        <v>0</v>
      </c>
    </row>
    <row r="45" spans="1:8" ht="37.799999999999997" customHeight="1" thickBot="1" x14ac:dyDescent="0.35">
      <c r="A45" s="128" t="str">
        <f t="shared" si="0"/>
        <v>НАЗВА КОМПАНІЇ</v>
      </c>
      <c r="B45" s="4" t="str">
        <f t="shared" si="1"/>
        <v>2.  Фасад 4-х поверхового адміністративного корпусу</v>
      </c>
      <c r="C45" s="164">
        <v>30</v>
      </c>
      <c r="D45" s="139" t="s">
        <v>51</v>
      </c>
      <c r="E45" s="139"/>
      <c r="F45" s="139"/>
      <c r="G45" s="139"/>
      <c r="H45" s="141">
        <f>SUM(H33:H44)</f>
        <v>0</v>
      </c>
    </row>
    <row r="46" spans="1:8" ht="37.799999999999997" customHeight="1" x14ac:dyDescent="0.3">
      <c r="A46" s="128" t="str">
        <f t="shared" si="0"/>
        <v>НАЗВА КОМПАНІЇ</v>
      </c>
      <c r="B46" s="4" t="str">
        <f t="shared" si="1"/>
        <v>2.  Фасад 4-х поверхового адміністративного корпусу</v>
      </c>
      <c r="C46" s="11">
        <v>31</v>
      </c>
      <c r="D46" s="129" t="s">
        <v>4</v>
      </c>
      <c r="E46" s="45" t="s">
        <v>0</v>
      </c>
      <c r="F46" s="53">
        <f>1.03*F33</f>
        <v>1087.268</v>
      </c>
      <c r="G46" s="130">
        <f>КП!J21</f>
        <v>0</v>
      </c>
      <c r="H46" s="37">
        <f>F46*G46</f>
        <v>0</v>
      </c>
    </row>
    <row r="47" spans="1:8" ht="37.799999999999997" customHeight="1" x14ac:dyDescent="0.3">
      <c r="A47" s="128" t="str">
        <f t="shared" si="0"/>
        <v>НАЗВА КОМПАНІЇ</v>
      </c>
      <c r="B47" s="4" t="str">
        <f t="shared" si="1"/>
        <v>2.  Фасад 4-х поверхового адміністративного корпусу</v>
      </c>
      <c r="C47" s="52">
        <v>32</v>
      </c>
      <c r="D47" s="12" t="s">
        <v>5</v>
      </c>
      <c r="E47" s="1" t="s">
        <v>0</v>
      </c>
      <c r="F47" s="13">
        <f>0.3*F34</f>
        <v>8.25</v>
      </c>
      <c r="G47" s="14">
        <f>КП!J22</f>
        <v>0</v>
      </c>
      <c r="H47" s="15">
        <f t="shared" ref="H47:H56" si="5">F47*G47</f>
        <v>0</v>
      </c>
    </row>
    <row r="48" spans="1:8" ht="37.799999999999997" customHeight="1" x14ac:dyDescent="0.3">
      <c r="A48" s="128" t="str">
        <f t="shared" si="0"/>
        <v>НАЗВА КОМПАНІЇ</v>
      </c>
      <c r="B48" s="4" t="str">
        <f t="shared" si="1"/>
        <v>2.  Фасад 4-х поверхового адміністративного корпусу</v>
      </c>
      <c r="C48" s="52">
        <v>33</v>
      </c>
      <c r="D48" s="12" t="s">
        <v>38</v>
      </c>
      <c r="E48" s="13" t="s">
        <v>0</v>
      </c>
      <c r="F48" s="13">
        <f>F35*0.3</f>
        <v>8.25</v>
      </c>
      <c r="G48" s="14">
        <f>КП!J23</f>
        <v>0</v>
      </c>
      <c r="H48" s="15">
        <f t="shared" si="5"/>
        <v>0</v>
      </c>
    </row>
    <row r="49" spans="1:8" ht="37.799999999999997" customHeight="1" x14ac:dyDescent="0.3">
      <c r="A49" s="128" t="str">
        <f t="shared" si="0"/>
        <v>НАЗВА КОМПАНІЇ</v>
      </c>
      <c r="B49" s="4" t="str">
        <f t="shared" si="1"/>
        <v>2.  Фасад 4-х поверхового адміністративного корпусу</v>
      </c>
      <c r="C49" s="52">
        <v>34</v>
      </c>
      <c r="D49" s="12" t="s">
        <v>42</v>
      </c>
      <c r="E49" s="13" t="s">
        <v>0</v>
      </c>
      <c r="F49" s="13">
        <f>0.3*F35</f>
        <v>8.25</v>
      </c>
      <c r="G49" s="14">
        <f>КП!J24</f>
        <v>0</v>
      </c>
      <c r="H49" s="15">
        <f t="shared" si="5"/>
        <v>0</v>
      </c>
    </row>
    <row r="50" spans="1:8" ht="37.799999999999997" customHeight="1" x14ac:dyDescent="0.3">
      <c r="A50" s="128" t="str">
        <f t="shared" si="0"/>
        <v>НАЗВА КОМПАНІЇ</v>
      </c>
      <c r="B50" s="4" t="str">
        <f t="shared" si="1"/>
        <v>2.  Фасад 4-х поверхового адміністративного корпусу</v>
      </c>
      <c r="C50" s="52">
        <v>35</v>
      </c>
      <c r="D50" s="12" t="s">
        <v>41</v>
      </c>
      <c r="E50" s="1" t="s">
        <v>0</v>
      </c>
      <c r="F50" s="13">
        <v>1011.5</v>
      </c>
      <c r="G50" s="14">
        <f>КП!J25</f>
        <v>0</v>
      </c>
      <c r="H50" s="15">
        <f t="shared" si="5"/>
        <v>0</v>
      </c>
    </row>
    <row r="51" spans="1:8" ht="37.799999999999997" customHeight="1" x14ac:dyDescent="0.3">
      <c r="A51" s="128" t="str">
        <f t="shared" si="0"/>
        <v>НАЗВА КОМПАНІЇ</v>
      </c>
      <c r="B51" s="4" t="str">
        <f t="shared" si="1"/>
        <v>2.  Фасад 4-х поверхового адміністративного корпусу</v>
      </c>
      <c r="C51" s="52">
        <v>36</v>
      </c>
      <c r="D51" s="12" t="s">
        <v>40</v>
      </c>
      <c r="E51" s="1" t="s">
        <v>0</v>
      </c>
      <c r="F51" s="13">
        <f>1.25*F37</f>
        <v>1264.375</v>
      </c>
      <c r="G51" s="14">
        <f>КП!J26</f>
        <v>0</v>
      </c>
      <c r="H51" s="15">
        <f>F51*G51</f>
        <v>0</v>
      </c>
    </row>
    <row r="52" spans="1:8" ht="37.799999999999997" customHeight="1" x14ac:dyDescent="0.3">
      <c r="A52" s="128" t="str">
        <f t="shared" si="0"/>
        <v>НАЗВА КОМПАНІЇ</v>
      </c>
      <c r="B52" s="4" t="str">
        <f t="shared" si="1"/>
        <v>2.  Фасад 4-х поверхового адміністративного корпусу</v>
      </c>
      <c r="C52" s="52">
        <v>37</v>
      </c>
      <c r="D52" s="12" t="s">
        <v>43</v>
      </c>
      <c r="E52" s="13" t="s">
        <v>0</v>
      </c>
      <c r="F52" s="13">
        <f>F40</f>
        <v>156.69999999999999</v>
      </c>
      <c r="G52" s="14">
        <f>КП!J27</f>
        <v>0</v>
      </c>
      <c r="H52" s="15">
        <f t="shared" si="5"/>
        <v>0</v>
      </c>
    </row>
    <row r="53" spans="1:8" ht="37.799999999999997" customHeight="1" x14ac:dyDescent="0.3">
      <c r="A53" s="128" t="str">
        <f t="shared" si="0"/>
        <v>НАЗВА КОМПАНІЇ</v>
      </c>
      <c r="B53" s="4" t="str">
        <f t="shared" si="1"/>
        <v>2.  Фасад 4-х поверхового адміністративного корпусу</v>
      </c>
      <c r="C53" s="52">
        <v>38</v>
      </c>
      <c r="D53" s="12" t="s">
        <v>14</v>
      </c>
      <c r="E53" s="13" t="s">
        <v>0</v>
      </c>
      <c r="F53" s="13">
        <f>F40</f>
        <v>156.69999999999999</v>
      </c>
      <c r="G53" s="14">
        <f>КП!J28</f>
        <v>0</v>
      </c>
      <c r="H53" s="15">
        <f t="shared" si="5"/>
        <v>0</v>
      </c>
    </row>
    <row r="54" spans="1:8" ht="37.799999999999997" customHeight="1" x14ac:dyDescent="0.3">
      <c r="A54" s="128" t="str">
        <f t="shared" si="0"/>
        <v>НАЗВА КОМПАНІЇ</v>
      </c>
      <c r="B54" s="4" t="str">
        <f t="shared" si="1"/>
        <v>2.  Фасад 4-х поверхового адміністративного корпусу</v>
      </c>
      <c r="C54" s="52">
        <v>39</v>
      </c>
      <c r="D54" s="12" t="s">
        <v>6</v>
      </c>
      <c r="E54" s="13" t="s">
        <v>2</v>
      </c>
      <c r="F54" s="13">
        <f>F42</f>
        <v>208.85000000000002</v>
      </c>
      <c r="G54" s="14">
        <f>КП!J29</f>
        <v>0</v>
      </c>
      <c r="H54" s="15">
        <f t="shared" si="5"/>
        <v>0</v>
      </c>
    </row>
    <row r="55" spans="1:8" ht="37.799999999999997" customHeight="1" x14ac:dyDescent="0.3">
      <c r="A55" s="128" t="str">
        <f t="shared" si="0"/>
        <v>НАЗВА КОМПАНІЇ</v>
      </c>
      <c r="B55" s="4" t="str">
        <f t="shared" si="1"/>
        <v>2.  Фасад 4-х поверхового адміністративного корпусу</v>
      </c>
      <c r="C55" s="52">
        <v>40</v>
      </c>
      <c r="D55" s="12" t="s">
        <v>1</v>
      </c>
      <c r="E55" s="13" t="s">
        <v>2</v>
      </c>
      <c r="F55" s="13">
        <v>320</v>
      </c>
      <c r="G55" s="14">
        <f>КП!J30</f>
        <v>0</v>
      </c>
      <c r="H55" s="15">
        <f t="shared" si="5"/>
        <v>0</v>
      </c>
    </row>
    <row r="56" spans="1:8" ht="37.799999999999997" customHeight="1" x14ac:dyDescent="0.3">
      <c r="A56" s="128" t="str">
        <f t="shared" si="0"/>
        <v>НАЗВА КОМПАНІЇ</v>
      </c>
      <c r="B56" s="4" t="str">
        <f t="shared" si="1"/>
        <v>2.  Фасад 4-х поверхового адміністративного корпусу</v>
      </c>
      <c r="C56" s="52">
        <v>41</v>
      </c>
      <c r="D56" s="12" t="s">
        <v>3</v>
      </c>
      <c r="E56" s="13" t="s">
        <v>0</v>
      </c>
      <c r="F56" s="13">
        <f>F44*0.25</f>
        <v>51.125</v>
      </c>
      <c r="G56" s="14">
        <f>КП!J31</f>
        <v>0</v>
      </c>
      <c r="H56" s="15">
        <f t="shared" si="5"/>
        <v>0</v>
      </c>
    </row>
    <row r="57" spans="1:8" ht="37.799999999999997" customHeight="1" thickBot="1" x14ac:dyDescent="0.35">
      <c r="A57" s="128" t="str">
        <f t="shared" si="0"/>
        <v>НАЗВА КОМПАНІЇ</v>
      </c>
      <c r="B57" s="4" t="str">
        <f t="shared" si="1"/>
        <v>2.  Фасад 4-х поверхового адміністративного корпусу</v>
      </c>
      <c r="C57" s="52">
        <v>42</v>
      </c>
      <c r="D57" s="154" t="s">
        <v>52</v>
      </c>
      <c r="E57" s="154"/>
      <c r="F57" s="154"/>
      <c r="G57" s="155"/>
      <c r="H57" s="39">
        <f>SUM(H46:H56)</f>
        <v>0</v>
      </c>
    </row>
    <row r="58" spans="1:8" ht="28.2" customHeight="1" x14ac:dyDescent="0.3">
      <c r="A58" s="128" t="str">
        <f t="shared" si="0"/>
        <v>НАЗВА КОМПАНІЇ</v>
      </c>
      <c r="B58" s="4" t="s">
        <v>73</v>
      </c>
      <c r="C58" s="167">
        <v>43</v>
      </c>
      <c r="D58" s="157" t="s">
        <v>54</v>
      </c>
      <c r="E58" s="157"/>
      <c r="F58" s="157"/>
      <c r="G58" s="158"/>
      <c r="H58" s="159">
        <f>SUM(H45,H19)</f>
        <v>0</v>
      </c>
    </row>
    <row r="59" spans="1:8" ht="28.2" customHeight="1" x14ac:dyDescent="0.3">
      <c r="A59" s="128" t="str">
        <f t="shared" si="0"/>
        <v>НАЗВА КОМПАНІЇ</v>
      </c>
      <c r="B59" s="4" t="s">
        <v>73</v>
      </c>
      <c r="C59" s="166">
        <v>44</v>
      </c>
      <c r="D59" s="131" t="s">
        <v>53</v>
      </c>
      <c r="E59" s="131"/>
      <c r="F59" s="131"/>
      <c r="G59" s="137"/>
      <c r="H59" s="38">
        <f>SUM(H57,H31)</f>
        <v>0</v>
      </c>
    </row>
    <row r="60" spans="1:8" s="5" customFormat="1" ht="22.95" customHeight="1" x14ac:dyDescent="0.3">
      <c r="A60" s="128" t="str">
        <f t="shared" si="0"/>
        <v>НАЗВА КОМПАНІЇ</v>
      </c>
      <c r="B60" s="4" t="s">
        <v>73</v>
      </c>
      <c r="C60" s="168">
        <v>45</v>
      </c>
      <c r="D60" s="131" t="s">
        <v>25</v>
      </c>
      <c r="E60" s="131"/>
      <c r="F60" s="131"/>
      <c r="G60" s="156"/>
      <c r="H60" s="38">
        <f>0.1*(H45+H19)</f>
        <v>0</v>
      </c>
    </row>
    <row r="61" spans="1:8" ht="22.95" customHeight="1" x14ac:dyDescent="0.3">
      <c r="A61" s="128" t="str">
        <f t="shared" si="0"/>
        <v>НАЗВА КОМПАНІЇ</v>
      </c>
      <c r="B61" s="4" t="s">
        <v>73</v>
      </c>
      <c r="C61" s="166">
        <v>46</v>
      </c>
      <c r="D61" s="131" t="s">
        <v>26</v>
      </c>
      <c r="E61" s="131"/>
      <c r="F61" s="131"/>
      <c r="G61" s="137"/>
      <c r="H61" s="38">
        <f>0.05*(H57+H31)</f>
        <v>0</v>
      </c>
    </row>
    <row r="62" spans="1:8" ht="22.95" customHeight="1" x14ac:dyDescent="0.3">
      <c r="A62" s="128" t="str">
        <f t="shared" si="0"/>
        <v>НАЗВА КОМПАНІЇ</v>
      </c>
      <c r="B62" s="4" t="s">
        <v>73</v>
      </c>
      <c r="C62" s="166">
        <v>47</v>
      </c>
      <c r="D62" s="131" t="s">
        <v>22</v>
      </c>
      <c r="E62" s="131"/>
      <c r="F62" s="131"/>
      <c r="G62" s="137"/>
      <c r="H62" s="160">
        <f>SUM(H61+H60+H59+H58)</f>
        <v>0</v>
      </c>
    </row>
    <row r="63" spans="1:8" ht="22.95" customHeight="1" x14ac:dyDescent="0.3">
      <c r="A63" s="128" t="str">
        <f t="shared" si="0"/>
        <v>НАЗВА КОМПАНІЇ</v>
      </c>
      <c r="B63" s="4" t="s">
        <v>73</v>
      </c>
      <c r="C63" s="166">
        <v>48</v>
      </c>
      <c r="D63" s="131" t="s">
        <v>23</v>
      </c>
      <c r="E63" s="131"/>
      <c r="F63" s="131"/>
      <c r="G63" s="137"/>
      <c r="H63" s="160">
        <f>H62*0.2</f>
        <v>0</v>
      </c>
    </row>
    <row r="64" spans="1:8" ht="22.95" customHeight="1" thickBot="1" x14ac:dyDescent="0.35">
      <c r="A64" s="128" t="str">
        <f t="shared" si="0"/>
        <v>НАЗВА КОМПАНІЇ</v>
      </c>
      <c r="B64" s="4" t="s">
        <v>73</v>
      </c>
      <c r="C64" s="164">
        <v>49</v>
      </c>
      <c r="D64" s="139" t="s">
        <v>24</v>
      </c>
      <c r="E64" s="139"/>
      <c r="F64" s="139"/>
      <c r="G64" s="140"/>
      <c r="H64" s="161">
        <f>H62+H63</f>
        <v>0</v>
      </c>
    </row>
    <row r="65" spans="1:8" customFormat="1" x14ac:dyDescent="0.3">
      <c r="A65" s="128" t="str">
        <f t="shared" si="0"/>
        <v>НАЗВА КОМПАНІЇ</v>
      </c>
      <c r="B65" s="4" t="s">
        <v>74</v>
      </c>
      <c r="C65" s="99" t="s">
        <v>56</v>
      </c>
      <c r="D65" s="99"/>
      <c r="E65" s="99"/>
      <c r="F65" s="99"/>
      <c r="G65" s="99"/>
      <c r="H65" s="99"/>
    </row>
    <row r="66" spans="1:8" customFormat="1" ht="16.2" thickBot="1" x14ac:dyDescent="0.35">
      <c r="A66" s="128" t="str">
        <f t="shared" si="0"/>
        <v>НАЗВА КОМПАНІЇ</v>
      </c>
      <c r="B66" s="4" t="s">
        <v>74</v>
      </c>
      <c r="F66" s="100"/>
      <c r="G66" s="100"/>
      <c r="H66" s="100"/>
    </row>
    <row r="67" spans="1:8" customFormat="1" x14ac:dyDescent="0.3">
      <c r="A67" s="128" t="str">
        <f t="shared" ref="A67:A82" si="6">A66</f>
        <v>НАЗВА КОМПАНІЇ</v>
      </c>
      <c r="B67" s="4" t="s">
        <v>74</v>
      </c>
      <c r="D67" s="103" t="s">
        <v>57</v>
      </c>
      <c r="E67" s="104"/>
      <c r="F67" s="104"/>
      <c r="G67" s="105"/>
      <c r="H67" s="106"/>
    </row>
    <row r="68" spans="1:8" customFormat="1" x14ac:dyDescent="0.3">
      <c r="A68" s="128" t="str">
        <f t="shared" si="6"/>
        <v>НАЗВА КОМПАНІЇ</v>
      </c>
      <c r="B68" s="4" t="s">
        <v>74</v>
      </c>
      <c r="D68" s="110" t="s">
        <v>58</v>
      </c>
      <c r="E68" s="111"/>
      <c r="F68" s="111"/>
      <c r="G68" s="112"/>
      <c r="H68" s="106"/>
    </row>
    <row r="69" spans="1:8" customFormat="1" x14ac:dyDescent="0.3">
      <c r="A69" s="128" t="str">
        <f t="shared" si="6"/>
        <v>НАЗВА КОМПАНІЇ</v>
      </c>
      <c r="B69" s="4" t="s">
        <v>74</v>
      </c>
      <c r="D69" s="110" t="s">
        <v>59</v>
      </c>
      <c r="E69" s="111"/>
      <c r="F69" s="111"/>
      <c r="G69" s="112"/>
      <c r="H69" s="106"/>
    </row>
    <row r="70" spans="1:8" customFormat="1" x14ac:dyDescent="0.3">
      <c r="A70" s="128" t="str">
        <f t="shared" si="6"/>
        <v>НАЗВА КОМПАНІЇ</v>
      </c>
      <c r="B70" s="4" t="s">
        <v>74</v>
      </c>
      <c r="D70" s="110" t="s">
        <v>61</v>
      </c>
      <c r="E70" s="111"/>
      <c r="F70" s="111"/>
      <c r="G70" s="112"/>
      <c r="H70" s="106"/>
    </row>
    <row r="71" spans="1:8" customFormat="1" x14ac:dyDescent="0.3">
      <c r="A71" s="128" t="str">
        <f t="shared" si="6"/>
        <v>НАЗВА КОМПАНІЇ</v>
      </c>
      <c r="B71" s="4" t="s">
        <v>74</v>
      </c>
      <c r="D71" s="116" t="s">
        <v>62</v>
      </c>
      <c r="E71" s="111"/>
      <c r="F71" s="111"/>
      <c r="G71" s="112"/>
      <c r="H71" s="106"/>
    </row>
    <row r="72" spans="1:8" s="117" customFormat="1" x14ac:dyDescent="0.3">
      <c r="A72" s="128" t="str">
        <f t="shared" si="6"/>
        <v>НАЗВА КОМПАНІЇ</v>
      </c>
      <c r="B72" s="4" t="s">
        <v>74</v>
      </c>
      <c r="D72" s="116" t="s">
        <v>63</v>
      </c>
      <c r="E72" s="111" t="s">
        <v>66</v>
      </c>
      <c r="F72" s="111"/>
      <c r="G72" s="112"/>
      <c r="H72" s="106"/>
    </row>
    <row r="73" spans="1:8" s="117" customFormat="1" x14ac:dyDescent="0.3">
      <c r="A73" s="128" t="str">
        <f t="shared" si="6"/>
        <v>НАЗВА КОМПАНІЇ</v>
      </c>
      <c r="B73" s="4" t="s">
        <v>74</v>
      </c>
      <c r="D73" s="116" t="s">
        <v>64</v>
      </c>
      <c r="E73" s="120" t="s">
        <v>67</v>
      </c>
      <c r="F73" s="111"/>
      <c r="G73" s="112"/>
      <c r="H73" s="106"/>
    </row>
    <row r="74" spans="1:8" customFormat="1" ht="16.2" thickBot="1" x14ac:dyDescent="0.35">
      <c r="A74" s="128" t="str">
        <f t="shared" si="6"/>
        <v>НАЗВА КОМПАНІЇ</v>
      </c>
      <c r="B74" s="4" t="s">
        <v>74</v>
      </c>
      <c r="D74" s="132" t="s">
        <v>65</v>
      </c>
      <c r="E74" s="133" t="s">
        <v>68</v>
      </c>
      <c r="F74" s="133"/>
      <c r="G74" s="134"/>
      <c r="H74" s="106"/>
    </row>
    <row r="75" spans="1:8" x14ac:dyDescent="0.3">
      <c r="A75" s="128" t="str">
        <f t="shared" si="6"/>
        <v>НАЗВА КОМПАНІЇ</v>
      </c>
      <c r="B75" s="4" t="s">
        <v>74</v>
      </c>
      <c r="C75" s="5"/>
      <c r="D75" s="107" t="s">
        <v>21</v>
      </c>
      <c r="E75" s="135">
        <f>H59</f>
        <v>0</v>
      </c>
      <c r="F75" s="135"/>
      <c r="G75" s="136"/>
      <c r="H75" s="25"/>
    </row>
    <row r="76" spans="1:8" x14ac:dyDescent="0.3">
      <c r="A76" s="128" t="str">
        <f t="shared" si="6"/>
        <v>НАЗВА КОМПАНІЇ</v>
      </c>
      <c r="B76" s="4" t="s">
        <v>74</v>
      </c>
      <c r="C76" s="5"/>
      <c r="D76" s="113" t="s">
        <v>20</v>
      </c>
      <c r="E76" s="114">
        <f>H58</f>
        <v>0</v>
      </c>
      <c r="F76" s="114"/>
      <c r="G76" s="115"/>
      <c r="H76" s="25"/>
    </row>
    <row r="77" spans="1:8" x14ac:dyDescent="0.3">
      <c r="A77" s="128" t="str">
        <f t="shared" si="6"/>
        <v>НАЗВА КОМПАНІЇ</v>
      </c>
      <c r="B77" s="4" t="s">
        <v>74</v>
      </c>
      <c r="C77" s="5"/>
      <c r="D77" s="113" t="s">
        <v>60</v>
      </c>
      <c r="E77" s="114">
        <f>H60</f>
        <v>0</v>
      </c>
      <c r="F77" s="114"/>
      <c r="G77" s="115"/>
      <c r="H77" s="25"/>
    </row>
    <row r="78" spans="1:8" x14ac:dyDescent="0.3">
      <c r="A78" s="128" t="str">
        <f t="shared" si="6"/>
        <v>НАЗВА КОМПАНІЇ</v>
      </c>
      <c r="B78" s="4" t="s">
        <v>74</v>
      </c>
      <c r="C78" s="5"/>
      <c r="D78" s="113" t="s">
        <v>26</v>
      </c>
      <c r="E78" s="114">
        <f>H61</f>
        <v>0</v>
      </c>
      <c r="F78" s="114"/>
      <c r="G78" s="115"/>
      <c r="H78" s="25"/>
    </row>
    <row r="79" spans="1:8" x14ac:dyDescent="0.3">
      <c r="A79" s="128" t="str">
        <f t="shared" si="6"/>
        <v>НАЗВА КОМПАНІЇ</v>
      </c>
      <c r="B79" s="4" t="s">
        <v>74</v>
      </c>
      <c r="C79" s="5"/>
      <c r="D79" s="113" t="s">
        <v>22</v>
      </c>
      <c r="E79" s="114">
        <f>H62</f>
        <v>0</v>
      </c>
      <c r="F79" s="114"/>
      <c r="G79" s="115"/>
      <c r="H79" s="25"/>
    </row>
    <row r="80" spans="1:8" x14ac:dyDescent="0.3">
      <c r="A80" s="128" t="str">
        <f t="shared" si="6"/>
        <v>НАЗВА КОМПАНІЇ</v>
      </c>
      <c r="B80" s="4" t="s">
        <v>74</v>
      </c>
      <c r="C80" s="5"/>
      <c r="D80" s="118" t="s">
        <v>23</v>
      </c>
      <c r="E80" s="114">
        <f>H63</f>
        <v>0</v>
      </c>
      <c r="F80" s="114"/>
      <c r="G80" s="115"/>
      <c r="H80" s="25"/>
    </row>
    <row r="81" spans="1:8" x14ac:dyDescent="0.3">
      <c r="A81" s="128" t="str">
        <f t="shared" si="6"/>
        <v>НАЗВА КОМПАНІЇ</v>
      </c>
      <c r="B81" s="4" t="s">
        <v>74</v>
      </c>
      <c r="C81" s="5"/>
      <c r="D81" s="118" t="s">
        <v>24</v>
      </c>
      <c r="E81" s="114">
        <f>H64</f>
        <v>0</v>
      </c>
      <c r="F81" s="114"/>
      <c r="G81" s="115"/>
      <c r="H81" s="25"/>
    </row>
    <row r="82" spans="1:8" ht="16.2" thickBot="1" x14ac:dyDescent="0.35">
      <c r="A82" s="128" t="str">
        <f t="shared" si="6"/>
        <v>НАЗВА КОМПАНІЇ</v>
      </c>
      <c r="B82" s="4" t="s">
        <v>74</v>
      </c>
      <c r="C82" s="5"/>
      <c r="D82" s="124" t="s">
        <v>69</v>
      </c>
      <c r="E82" s="125">
        <f>SUM(E76,E77)*1.2</f>
        <v>0</v>
      </c>
      <c r="F82" s="125"/>
      <c r="G82" s="126"/>
      <c r="H82" s="25"/>
    </row>
    <row r="83" spans="1:8" x14ac:dyDescent="0.3">
      <c r="C83" s="5"/>
      <c r="E83" s="25"/>
      <c r="F83" s="25"/>
      <c r="G83" s="25"/>
      <c r="H83" s="25"/>
    </row>
    <row r="84" spans="1:8" x14ac:dyDescent="0.3">
      <c r="C84" s="5"/>
      <c r="E84" s="25"/>
      <c r="F84" s="25"/>
      <c r="G84" s="25"/>
      <c r="H84" s="25"/>
    </row>
    <row r="85" spans="1:8" x14ac:dyDescent="0.3">
      <c r="C85" s="5"/>
      <c r="E85" s="25"/>
      <c r="F85" s="25"/>
      <c r="G85" s="25"/>
      <c r="H85" s="25"/>
    </row>
    <row r="86" spans="1:8" x14ac:dyDescent="0.3">
      <c r="C86" s="5"/>
      <c r="E86" s="25"/>
      <c r="F86" s="25"/>
      <c r="G86" s="25"/>
      <c r="H86" s="25"/>
    </row>
    <row r="87" spans="1:8" x14ac:dyDescent="0.3">
      <c r="C87" s="5"/>
      <c r="E87" s="25"/>
      <c r="F87" s="25"/>
      <c r="G87" s="25"/>
      <c r="H87" s="25"/>
    </row>
    <row r="88" spans="1:8" x14ac:dyDescent="0.3">
      <c r="C88" s="5"/>
      <c r="E88" s="25"/>
      <c r="F88" s="25"/>
      <c r="G88" s="25"/>
      <c r="H88" s="25"/>
    </row>
    <row r="89" spans="1:8" x14ac:dyDescent="0.3">
      <c r="C89" s="5"/>
      <c r="E89" s="25"/>
      <c r="F89" s="25"/>
      <c r="G89" s="25"/>
      <c r="H89" s="25"/>
    </row>
    <row r="90" spans="1:8" x14ac:dyDescent="0.3">
      <c r="C90" s="5"/>
      <c r="E90" s="25"/>
      <c r="F90" s="25"/>
      <c r="G90" s="25"/>
      <c r="H90" s="25"/>
    </row>
    <row r="91" spans="1:8" x14ac:dyDescent="0.3">
      <c r="C91" s="5"/>
      <c r="E91" s="25"/>
      <c r="F91" s="25"/>
      <c r="G91" s="25"/>
      <c r="H91" s="25"/>
    </row>
    <row r="92" spans="1:8" x14ac:dyDescent="0.3">
      <c r="C92" s="5"/>
      <c r="E92" s="25"/>
      <c r="F92" s="25"/>
      <c r="G92" s="25"/>
      <c r="H92" s="25"/>
    </row>
    <row r="93" spans="1:8" x14ac:dyDescent="0.3">
      <c r="C93" s="5"/>
      <c r="E93" s="25"/>
      <c r="F93" s="25"/>
      <c r="G93" s="25"/>
      <c r="H93" s="25"/>
    </row>
    <row r="94" spans="1:8" x14ac:dyDescent="0.3">
      <c r="C94" s="5"/>
      <c r="E94" s="25"/>
      <c r="F94" s="25"/>
      <c r="G94" s="25"/>
      <c r="H94" s="25"/>
    </row>
    <row r="95" spans="1:8" x14ac:dyDescent="0.3">
      <c r="C95" s="5"/>
      <c r="E95" s="25"/>
      <c r="F95" s="25"/>
      <c r="G95" s="25"/>
      <c r="H95" s="25"/>
    </row>
    <row r="96" spans="1:8" x14ac:dyDescent="0.3">
      <c r="C96" s="5"/>
      <c r="E96" s="25"/>
      <c r="F96" s="25"/>
      <c r="G96" s="25"/>
      <c r="H96" s="25"/>
    </row>
    <row r="97" spans="3:8" x14ac:dyDescent="0.3">
      <c r="C97" s="5"/>
      <c r="E97" s="25"/>
      <c r="F97" s="25"/>
      <c r="G97" s="25"/>
      <c r="H97" s="25"/>
    </row>
    <row r="98" spans="3:8" x14ac:dyDescent="0.3">
      <c r="C98" s="5"/>
      <c r="E98" s="25"/>
      <c r="F98" s="25"/>
      <c r="G98" s="25"/>
      <c r="H98" s="25"/>
    </row>
    <row r="99" spans="3:8" x14ac:dyDescent="0.3">
      <c r="C99" s="5"/>
      <c r="E99" s="25"/>
      <c r="F99" s="25"/>
      <c r="G99" s="25"/>
      <c r="H99" s="25"/>
    </row>
    <row r="100" spans="3:8" x14ac:dyDescent="0.3">
      <c r="C100" s="5"/>
      <c r="E100" s="25"/>
      <c r="F100" s="25"/>
      <c r="G100" s="25"/>
      <c r="H100" s="25"/>
    </row>
    <row r="101" spans="3:8" x14ac:dyDescent="0.3">
      <c r="C101" s="5"/>
      <c r="E101" s="25"/>
      <c r="F101" s="25"/>
      <c r="G101" s="25"/>
      <c r="H101" s="25"/>
    </row>
    <row r="102" spans="3:8" x14ac:dyDescent="0.3">
      <c r="C102" s="5"/>
      <c r="E102" s="25"/>
      <c r="F102" s="25"/>
      <c r="G102" s="25"/>
      <c r="H102" s="25"/>
    </row>
    <row r="103" spans="3:8" x14ac:dyDescent="0.3">
      <c r="C103" s="5"/>
      <c r="E103" s="25"/>
      <c r="F103" s="25"/>
      <c r="G103" s="25"/>
      <c r="H103" s="25"/>
    </row>
    <row r="104" spans="3:8" x14ac:dyDescent="0.3">
      <c r="C104" s="5"/>
      <c r="E104" s="25"/>
      <c r="F104" s="25"/>
      <c r="G104" s="25"/>
      <c r="H104" s="25"/>
    </row>
    <row r="105" spans="3:8" x14ac:dyDescent="0.3">
      <c r="C105" s="5"/>
      <c r="E105" s="25"/>
      <c r="F105" s="25"/>
      <c r="G105" s="25"/>
      <c r="H105" s="25"/>
    </row>
    <row r="106" spans="3:8" x14ac:dyDescent="0.3">
      <c r="C106" s="5"/>
      <c r="E106" s="25"/>
      <c r="F106" s="25"/>
      <c r="G106" s="25"/>
      <c r="H106" s="25"/>
    </row>
    <row r="107" spans="3:8" x14ac:dyDescent="0.3">
      <c r="C107" s="5"/>
      <c r="E107" s="25"/>
      <c r="F107" s="25"/>
      <c r="G107" s="25"/>
      <c r="H107" s="25"/>
    </row>
    <row r="108" spans="3:8" x14ac:dyDescent="0.3">
      <c r="C108" s="5"/>
      <c r="E108" s="25"/>
      <c r="F108" s="25"/>
      <c r="G108" s="25"/>
      <c r="H108" s="25"/>
    </row>
    <row r="109" spans="3:8" x14ac:dyDescent="0.3">
      <c r="C109" s="5"/>
      <c r="E109" s="25"/>
      <c r="F109" s="25"/>
      <c r="G109" s="25"/>
      <c r="H109" s="25"/>
    </row>
    <row r="110" spans="3:8" x14ac:dyDescent="0.3">
      <c r="C110" s="5"/>
      <c r="E110" s="25"/>
      <c r="F110" s="25"/>
      <c r="G110" s="25"/>
      <c r="H110" s="25"/>
    </row>
    <row r="111" spans="3:8" x14ac:dyDescent="0.3">
      <c r="C111" s="5"/>
      <c r="E111" s="25"/>
      <c r="F111" s="25"/>
      <c r="G111" s="25"/>
      <c r="H111" s="25"/>
    </row>
    <row r="112" spans="3:8" x14ac:dyDescent="0.3">
      <c r="C112" s="5"/>
      <c r="E112" s="25"/>
      <c r="F112" s="25"/>
      <c r="G112" s="25"/>
      <c r="H112" s="25"/>
    </row>
    <row r="113" spans="3:8" x14ac:dyDescent="0.3">
      <c r="C113" s="5"/>
      <c r="E113" s="25"/>
      <c r="F113" s="25"/>
      <c r="G113" s="25"/>
      <c r="H113" s="25"/>
    </row>
    <row r="114" spans="3:8" x14ac:dyDescent="0.3">
      <c r="C114" s="5"/>
      <c r="E114" s="25"/>
      <c r="F114" s="25"/>
      <c r="G114" s="25"/>
      <c r="H114" s="25"/>
    </row>
    <row r="115" spans="3:8" x14ac:dyDescent="0.3">
      <c r="C115" s="5"/>
      <c r="E115" s="25"/>
      <c r="F115" s="25"/>
      <c r="G115" s="25"/>
      <c r="H115" s="25"/>
    </row>
    <row r="116" spans="3:8" x14ac:dyDescent="0.3">
      <c r="C116" s="5"/>
      <c r="E116" s="25"/>
      <c r="F116" s="25"/>
      <c r="G116" s="25"/>
      <c r="H116" s="25"/>
    </row>
    <row r="117" spans="3:8" x14ac:dyDescent="0.3">
      <c r="C117" s="5"/>
      <c r="E117" s="25"/>
      <c r="F117" s="25"/>
      <c r="G117" s="25"/>
      <c r="H117" s="25"/>
    </row>
    <row r="118" spans="3:8" x14ac:dyDescent="0.3">
      <c r="C118" s="5"/>
      <c r="E118" s="25"/>
      <c r="F118" s="25"/>
      <c r="G118" s="25"/>
      <c r="H118" s="25"/>
    </row>
    <row r="119" spans="3:8" x14ac:dyDescent="0.3">
      <c r="C119" s="5"/>
      <c r="E119" s="25"/>
      <c r="F119" s="25"/>
      <c r="G119" s="25"/>
      <c r="H119" s="25"/>
    </row>
    <row r="120" spans="3:8" x14ac:dyDescent="0.3">
      <c r="C120" s="5"/>
      <c r="E120" s="25"/>
      <c r="F120" s="25"/>
      <c r="G120" s="25"/>
      <c r="H120" s="25"/>
    </row>
    <row r="121" spans="3:8" x14ac:dyDescent="0.3">
      <c r="C121" s="5"/>
      <c r="E121" s="25"/>
      <c r="F121" s="25"/>
      <c r="G121" s="25"/>
      <c r="H121" s="25"/>
    </row>
    <row r="122" spans="3:8" x14ac:dyDescent="0.3">
      <c r="C122" s="5"/>
      <c r="E122" s="25"/>
      <c r="F122" s="25"/>
      <c r="G122" s="25"/>
      <c r="H122" s="25"/>
    </row>
    <row r="123" spans="3:8" x14ac:dyDescent="0.3">
      <c r="C123" s="5"/>
      <c r="E123" s="25"/>
      <c r="F123" s="25"/>
      <c r="G123" s="25"/>
      <c r="H123" s="25"/>
    </row>
    <row r="124" spans="3:8" x14ac:dyDescent="0.3">
      <c r="C124" s="5"/>
      <c r="E124" s="25"/>
      <c r="F124" s="25"/>
      <c r="G124" s="25"/>
      <c r="H124" s="25"/>
    </row>
    <row r="125" spans="3:8" x14ac:dyDescent="0.3">
      <c r="C125" s="5"/>
      <c r="E125" s="25"/>
      <c r="F125" s="25"/>
      <c r="G125" s="25"/>
      <c r="H125" s="25"/>
    </row>
    <row r="126" spans="3:8" x14ac:dyDescent="0.3">
      <c r="C126" s="5"/>
      <c r="E126" s="25"/>
      <c r="F126" s="25"/>
      <c r="G126" s="25"/>
      <c r="H126" s="25"/>
    </row>
    <row r="127" spans="3:8" x14ac:dyDescent="0.3">
      <c r="C127" s="5"/>
      <c r="E127" s="25"/>
      <c r="F127" s="25"/>
      <c r="G127" s="25"/>
      <c r="H127" s="25"/>
    </row>
    <row r="128" spans="3:8" x14ac:dyDescent="0.3">
      <c r="C128" s="5"/>
      <c r="E128" s="25"/>
      <c r="F128" s="25"/>
      <c r="G128" s="25"/>
      <c r="H128" s="25"/>
    </row>
    <row r="129" spans="3:8" x14ac:dyDescent="0.3">
      <c r="C129" s="5"/>
      <c r="E129" s="25"/>
      <c r="F129" s="25"/>
      <c r="G129" s="25"/>
      <c r="H129" s="25"/>
    </row>
    <row r="130" spans="3:8" x14ac:dyDescent="0.3">
      <c r="C130" s="5"/>
      <c r="E130" s="25"/>
      <c r="F130" s="25"/>
      <c r="G130" s="25"/>
      <c r="H130" s="25"/>
    </row>
    <row r="131" spans="3:8" x14ac:dyDescent="0.3">
      <c r="C131" s="5"/>
      <c r="E131" s="25"/>
      <c r="F131" s="25"/>
      <c r="G131" s="25"/>
      <c r="H131" s="25"/>
    </row>
    <row r="132" spans="3:8" x14ac:dyDescent="0.3">
      <c r="C132" s="5"/>
      <c r="E132" s="25"/>
      <c r="F132" s="25"/>
      <c r="G132" s="25"/>
      <c r="H132" s="25"/>
    </row>
    <row r="133" spans="3:8" x14ac:dyDescent="0.3">
      <c r="C133" s="5"/>
      <c r="E133" s="25"/>
      <c r="F133" s="25"/>
      <c r="G133" s="25"/>
      <c r="H133" s="25"/>
    </row>
    <row r="134" spans="3:8" x14ac:dyDescent="0.3">
      <c r="C134" s="5"/>
      <c r="E134" s="25"/>
      <c r="F134" s="25"/>
      <c r="G134" s="25"/>
      <c r="H134" s="25"/>
    </row>
    <row r="135" spans="3:8" x14ac:dyDescent="0.3">
      <c r="C135" s="5"/>
      <c r="E135" s="25"/>
      <c r="F135" s="25"/>
      <c r="G135" s="25"/>
      <c r="H135" s="25"/>
    </row>
    <row r="136" spans="3:8" x14ac:dyDescent="0.3">
      <c r="C136" s="5"/>
      <c r="E136" s="25"/>
      <c r="F136" s="25"/>
      <c r="G136" s="25"/>
      <c r="H136" s="25"/>
    </row>
    <row r="137" spans="3:8" x14ac:dyDescent="0.3">
      <c r="C137" s="5"/>
      <c r="E137" s="25"/>
      <c r="F137" s="25"/>
      <c r="G137" s="25"/>
      <c r="H137" s="25"/>
    </row>
    <row r="138" spans="3:8" x14ac:dyDescent="0.3">
      <c r="C138" s="5"/>
      <c r="E138" s="25"/>
      <c r="F138" s="25"/>
      <c r="G138" s="25"/>
      <c r="H138" s="25"/>
    </row>
    <row r="139" spans="3:8" x14ac:dyDescent="0.3">
      <c r="C139" s="5"/>
      <c r="E139" s="25"/>
      <c r="F139" s="25"/>
      <c r="G139" s="25"/>
      <c r="H139" s="25"/>
    </row>
    <row r="140" spans="3:8" x14ac:dyDescent="0.3">
      <c r="C140" s="5"/>
      <c r="E140" s="25"/>
      <c r="F140" s="25"/>
      <c r="G140" s="25"/>
      <c r="H140" s="25"/>
    </row>
    <row r="141" spans="3:8" x14ac:dyDescent="0.3">
      <c r="C141" s="5"/>
      <c r="E141" s="25"/>
      <c r="F141" s="25"/>
      <c r="G141" s="25"/>
      <c r="H141" s="25"/>
    </row>
    <row r="142" spans="3:8" x14ac:dyDescent="0.3">
      <c r="C142" s="5"/>
      <c r="E142" s="25"/>
      <c r="F142" s="25"/>
      <c r="G142" s="25"/>
      <c r="H142" s="25"/>
    </row>
    <row r="143" spans="3:8" x14ac:dyDescent="0.3">
      <c r="C143" s="5"/>
      <c r="E143" s="25"/>
      <c r="F143" s="25"/>
      <c r="G143" s="25"/>
      <c r="H143" s="25"/>
    </row>
    <row r="144" spans="3:8" x14ac:dyDescent="0.3">
      <c r="C144" s="5"/>
      <c r="E144" s="25"/>
      <c r="F144" s="25"/>
      <c r="G144" s="25"/>
      <c r="H144" s="25"/>
    </row>
    <row r="145" spans="3:8" x14ac:dyDescent="0.3">
      <c r="C145" s="5"/>
      <c r="E145" s="25"/>
      <c r="F145" s="25"/>
      <c r="G145" s="25"/>
      <c r="H145" s="25"/>
    </row>
    <row r="146" spans="3:8" x14ac:dyDescent="0.3">
      <c r="C146" s="5"/>
      <c r="E146" s="25"/>
      <c r="F146" s="25"/>
      <c r="G146" s="25"/>
      <c r="H146" s="25"/>
    </row>
    <row r="147" spans="3:8" x14ac:dyDescent="0.3">
      <c r="C147" s="5"/>
      <c r="E147" s="25"/>
      <c r="F147" s="25"/>
      <c r="G147" s="25"/>
      <c r="H147" s="25"/>
    </row>
    <row r="148" spans="3:8" x14ac:dyDescent="0.3">
      <c r="C148" s="5"/>
      <c r="E148" s="25"/>
      <c r="F148" s="25"/>
      <c r="G148" s="25"/>
      <c r="H148" s="25"/>
    </row>
    <row r="149" spans="3:8" x14ac:dyDescent="0.3">
      <c r="C149" s="5"/>
      <c r="E149" s="25"/>
      <c r="F149" s="25"/>
      <c r="G149" s="25"/>
      <c r="H149" s="25"/>
    </row>
    <row r="150" spans="3:8" x14ac:dyDescent="0.3">
      <c r="C150" s="5"/>
      <c r="E150" s="25"/>
      <c r="F150" s="25"/>
      <c r="G150" s="25"/>
      <c r="H150" s="25"/>
    </row>
    <row r="151" spans="3:8" x14ac:dyDescent="0.3">
      <c r="C151" s="5"/>
      <c r="E151" s="25"/>
      <c r="F151" s="25"/>
      <c r="G151" s="25"/>
      <c r="H151" s="25"/>
    </row>
    <row r="152" spans="3:8" x14ac:dyDescent="0.3">
      <c r="C152" s="5"/>
      <c r="E152" s="25"/>
      <c r="F152" s="25"/>
      <c r="G152" s="25"/>
      <c r="H152" s="25"/>
    </row>
    <row r="153" spans="3:8" x14ac:dyDescent="0.3">
      <c r="C153" s="5"/>
      <c r="E153" s="25"/>
      <c r="F153" s="25"/>
      <c r="G153" s="25"/>
      <c r="H153" s="25"/>
    </row>
    <row r="154" spans="3:8" x14ac:dyDescent="0.3">
      <c r="C154" s="5"/>
      <c r="E154" s="25"/>
      <c r="F154" s="25"/>
      <c r="G154" s="25"/>
      <c r="H154" s="25"/>
    </row>
    <row r="155" spans="3:8" x14ac:dyDescent="0.3">
      <c r="C155" s="5"/>
      <c r="E155" s="25"/>
      <c r="F155" s="25"/>
      <c r="G155" s="25"/>
      <c r="H155" s="25"/>
    </row>
    <row r="156" spans="3:8" x14ac:dyDescent="0.3">
      <c r="C156" s="5"/>
      <c r="E156" s="25"/>
      <c r="F156" s="25"/>
      <c r="G156" s="25"/>
      <c r="H156" s="25"/>
    </row>
    <row r="157" spans="3:8" x14ac:dyDescent="0.3">
      <c r="C157" s="5"/>
      <c r="E157" s="25"/>
      <c r="F157" s="25"/>
      <c r="G157" s="25"/>
      <c r="H157" s="25"/>
    </row>
    <row r="158" spans="3:8" x14ac:dyDescent="0.3">
      <c r="C158" s="5"/>
    </row>
    <row r="159" spans="3:8" x14ac:dyDescent="0.3">
      <c r="C159" s="5"/>
    </row>
    <row r="160" spans="3:8" x14ac:dyDescent="0.3">
      <c r="C160" s="5"/>
    </row>
    <row r="161" spans="3:3" x14ac:dyDescent="0.3">
      <c r="C161" s="5"/>
    </row>
    <row r="162" spans="3:3" x14ac:dyDescent="0.3">
      <c r="C162" s="5"/>
    </row>
    <row r="163" spans="3:3" x14ac:dyDescent="0.3">
      <c r="C163" s="5"/>
    </row>
    <row r="164" spans="3:3" x14ac:dyDescent="0.3">
      <c r="C164" s="5"/>
    </row>
    <row r="165" spans="3:3" x14ac:dyDescent="0.3">
      <c r="C165" s="5"/>
    </row>
    <row r="166" spans="3:3" x14ac:dyDescent="0.3">
      <c r="C166" s="5"/>
    </row>
    <row r="167" spans="3:3" x14ac:dyDescent="0.3">
      <c r="C167" s="5"/>
    </row>
    <row r="168" spans="3:3" x14ac:dyDescent="0.3">
      <c r="C168" s="5"/>
    </row>
    <row r="169" spans="3:3" x14ac:dyDescent="0.3">
      <c r="C169" s="5"/>
    </row>
    <row r="170" spans="3:3" x14ac:dyDescent="0.3">
      <c r="C170" s="5"/>
    </row>
    <row r="171" spans="3:3" x14ac:dyDescent="0.3">
      <c r="C171" s="5"/>
    </row>
    <row r="172" spans="3:3" x14ac:dyDescent="0.3">
      <c r="C172" s="5"/>
    </row>
    <row r="173" spans="3:3" x14ac:dyDescent="0.3">
      <c r="C173" s="5"/>
    </row>
    <row r="174" spans="3:3" x14ac:dyDescent="0.3">
      <c r="C174" s="5"/>
    </row>
    <row r="175" spans="3:3" x14ac:dyDescent="0.3">
      <c r="C175" s="5"/>
    </row>
  </sheetData>
  <autoFilter ref="A5:H5" xr:uid="{B4D844C8-4E0E-40B1-92C9-696D5AC437C1}"/>
  <mergeCells count="70">
    <mergeCell ref="E80:G80"/>
    <mergeCell ref="E81:G81"/>
    <mergeCell ref="E82:G82"/>
    <mergeCell ref="E72:G72"/>
    <mergeCell ref="E73:G73"/>
    <mergeCell ref="E74:G74"/>
    <mergeCell ref="E75:G75"/>
    <mergeCell ref="E76:G76"/>
    <mergeCell ref="E77:G77"/>
    <mergeCell ref="E78:G78"/>
    <mergeCell ref="E69:G69"/>
    <mergeCell ref="E70:G70"/>
    <mergeCell ref="E71:G71"/>
    <mergeCell ref="E79:G79"/>
    <mergeCell ref="C65:H65"/>
    <mergeCell ref="E67:G67"/>
    <mergeCell ref="E68:G68"/>
    <mergeCell ref="C42:C43"/>
    <mergeCell ref="D42:D43"/>
    <mergeCell ref="E42:E43"/>
    <mergeCell ref="F42:F43"/>
    <mergeCell ref="G42:G43"/>
    <mergeCell ref="H42:H43"/>
    <mergeCell ref="C40:C41"/>
    <mergeCell ref="D40:D41"/>
    <mergeCell ref="E40:E41"/>
    <mergeCell ref="F40:F41"/>
    <mergeCell ref="G40:G41"/>
    <mergeCell ref="H40:H41"/>
    <mergeCell ref="H35:H36"/>
    <mergeCell ref="C37:C38"/>
    <mergeCell ref="D37:D38"/>
    <mergeCell ref="E37:E38"/>
    <mergeCell ref="F37:F38"/>
    <mergeCell ref="G37:G38"/>
    <mergeCell ref="H37:H38"/>
    <mergeCell ref="C32:H32"/>
    <mergeCell ref="C35:C36"/>
    <mergeCell ref="D35:D36"/>
    <mergeCell ref="E35:E36"/>
    <mergeCell ref="F35:F36"/>
    <mergeCell ref="G35:G36"/>
    <mergeCell ref="C16:C17"/>
    <mergeCell ref="D16:D17"/>
    <mergeCell ref="E16:E17"/>
    <mergeCell ref="F16:F17"/>
    <mergeCell ref="G16:G17"/>
    <mergeCell ref="H16:H17"/>
    <mergeCell ref="C14:C15"/>
    <mergeCell ref="D14:D15"/>
    <mergeCell ref="E14:E15"/>
    <mergeCell ref="F14:F15"/>
    <mergeCell ref="G14:G15"/>
    <mergeCell ref="H14:H15"/>
    <mergeCell ref="C11:C12"/>
    <mergeCell ref="D11:D12"/>
    <mergeCell ref="E11:E12"/>
    <mergeCell ref="F11:F12"/>
    <mergeCell ref="G11:G12"/>
    <mergeCell ref="H11:H12"/>
    <mergeCell ref="C1:H1"/>
    <mergeCell ref="C2:H2"/>
    <mergeCell ref="C3:H3"/>
    <mergeCell ref="C6:H6"/>
    <mergeCell ref="C9:C10"/>
    <mergeCell ref="D9:D10"/>
    <mergeCell ref="E9:E10"/>
    <mergeCell ref="F9:F10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2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</vt:lpstr>
      <vt:lpstr>Технічний лист</vt:lpstr>
      <vt:lpstr>КП!Область_печати</vt:lpstr>
      <vt:lpstr>'Технічний лист'!Область_печати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u20200</dc:creator>
  <cp:lastModifiedBy>ZakupivliBook</cp:lastModifiedBy>
  <cp:lastPrinted>2023-05-23T17:59:10Z</cp:lastPrinted>
  <dcterms:created xsi:type="dcterms:W3CDTF">2023-05-18T11:09:25Z</dcterms:created>
  <dcterms:modified xsi:type="dcterms:W3CDTF">2023-05-23T17:59:17Z</dcterms:modified>
</cp:coreProperties>
</file>